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4170" windowWidth="15480" windowHeight="4230"/>
  </bookViews>
  <sheets>
    <sheet name="I période" sheetId="7" r:id="rId1"/>
    <sheet name="II période Lille" sheetId="14" r:id="rId2"/>
    <sheet name="III période" sheetId="15" r:id="rId3"/>
    <sheet name="IV période" sheetId="16" r:id="rId4"/>
    <sheet name="Hoja1" sheetId="17" r:id="rId5"/>
  </sheets>
  <calcPr calcId="125725"/>
</workbook>
</file>

<file path=xl/calcChain.xml><?xml version="1.0" encoding="utf-8"?>
<calcChain xmlns="http://schemas.openxmlformats.org/spreadsheetml/2006/main">
  <c r="E11" i="16"/>
  <c r="F11"/>
  <c r="G11"/>
  <c r="J11"/>
  <c r="L11"/>
  <c r="M11"/>
  <c r="N11"/>
  <c r="Q11"/>
  <c r="R11"/>
  <c r="S11"/>
  <c r="T11"/>
  <c r="V11"/>
  <c r="J12"/>
  <c r="L12"/>
  <c r="M12"/>
  <c r="N12"/>
  <c r="Q12"/>
  <c r="R12"/>
  <c r="S12"/>
  <c r="T12"/>
  <c r="V12"/>
  <c r="E13"/>
  <c r="F13"/>
  <c r="G13"/>
  <c r="J13"/>
  <c r="L13"/>
  <c r="M13"/>
  <c r="N13"/>
  <c r="Q13"/>
  <c r="R13"/>
  <c r="S13"/>
  <c r="T13"/>
  <c r="V13"/>
  <c r="E14"/>
  <c r="F14"/>
  <c r="G14"/>
  <c r="J14"/>
  <c r="L14"/>
  <c r="M14"/>
  <c r="N14"/>
  <c r="Q14"/>
  <c r="R14"/>
  <c r="S14"/>
  <c r="T14"/>
  <c r="V14"/>
  <c r="E15"/>
  <c r="F15"/>
  <c r="G15"/>
  <c r="J15"/>
  <c r="L15"/>
  <c r="M15"/>
  <c r="N15"/>
  <c r="Q15"/>
  <c r="R15"/>
  <c r="S15"/>
  <c r="T15"/>
  <c r="V15"/>
  <c r="E16"/>
  <c r="F16"/>
  <c r="G16"/>
  <c r="J16"/>
  <c r="L16"/>
  <c r="M16"/>
  <c r="N16"/>
  <c r="Q16"/>
  <c r="R16"/>
  <c r="S16"/>
  <c r="T16"/>
  <c r="V16"/>
  <c r="E17"/>
  <c r="F17"/>
  <c r="G17"/>
  <c r="J17"/>
  <c r="L17"/>
  <c r="M17"/>
  <c r="N17"/>
  <c r="Q17"/>
  <c r="R17"/>
  <c r="S17"/>
  <c r="T17"/>
  <c r="V17"/>
  <c r="E18"/>
  <c r="F18"/>
  <c r="G18"/>
  <c r="J18"/>
  <c r="L18"/>
  <c r="M18"/>
  <c r="N18"/>
  <c r="Q18"/>
  <c r="R18"/>
  <c r="S18"/>
  <c r="T18"/>
  <c r="V18"/>
  <c r="E19"/>
  <c r="F19"/>
  <c r="G19"/>
  <c r="J19"/>
  <c r="L19"/>
  <c r="M19"/>
  <c r="N19"/>
  <c r="Q19"/>
  <c r="R19"/>
  <c r="S19"/>
  <c r="T19"/>
  <c r="V19"/>
  <c r="E20"/>
  <c r="F20"/>
  <c r="G20"/>
  <c r="J20"/>
  <c r="L20"/>
  <c r="M20"/>
  <c r="N20"/>
  <c r="Q20"/>
  <c r="R20"/>
  <c r="S20"/>
  <c r="T20"/>
  <c r="V20"/>
  <c r="E21"/>
  <c r="F21"/>
  <c r="G21"/>
  <c r="J21"/>
  <c r="L21"/>
  <c r="M21"/>
  <c r="N21"/>
  <c r="Q21"/>
  <c r="R21"/>
  <c r="S21"/>
  <c r="T21"/>
  <c r="V21"/>
  <c r="E22"/>
  <c r="F22"/>
  <c r="G22"/>
  <c r="J22"/>
  <c r="L22"/>
  <c r="M22"/>
  <c r="N22"/>
  <c r="Q22"/>
  <c r="R22"/>
  <c r="S22"/>
  <c r="T22"/>
  <c r="V22"/>
  <c r="E23"/>
  <c r="F23"/>
  <c r="G23"/>
  <c r="J23"/>
  <c r="L23"/>
  <c r="M23"/>
  <c r="N23"/>
  <c r="Q23"/>
  <c r="R23"/>
  <c r="S23"/>
  <c r="T23"/>
  <c r="V23"/>
  <c r="E24"/>
  <c r="F24"/>
  <c r="G24"/>
  <c r="J24"/>
  <c r="L24"/>
  <c r="M24"/>
  <c r="N24"/>
  <c r="Q24"/>
  <c r="R24"/>
  <c r="S24"/>
  <c r="T24"/>
  <c r="V24"/>
  <c r="E25"/>
  <c r="F25"/>
  <c r="G25"/>
  <c r="J25"/>
  <c r="L25"/>
  <c r="M25"/>
  <c r="N25"/>
  <c r="Q25"/>
  <c r="R25"/>
  <c r="S25"/>
  <c r="T25"/>
  <c r="V25"/>
  <c r="E11" i="15"/>
  <c r="F11"/>
  <c r="G11"/>
  <c r="J11"/>
  <c r="L11"/>
  <c r="M11"/>
  <c r="N11"/>
  <c r="Q11"/>
  <c r="R11"/>
  <c r="S11"/>
  <c r="T11"/>
  <c r="V11"/>
  <c r="J12"/>
  <c r="L12"/>
  <c r="M12"/>
  <c r="N12"/>
  <c r="Q12"/>
  <c r="R12"/>
  <c r="S12"/>
  <c r="T12"/>
  <c r="V12"/>
  <c r="E13"/>
  <c r="F13"/>
  <c r="G13"/>
  <c r="J13"/>
  <c r="L13"/>
  <c r="M13"/>
  <c r="N13"/>
  <c r="Q13"/>
  <c r="R13"/>
  <c r="S13"/>
  <c r="T13"/>
  <c r="V13"/>
  <c r="E14"/>
  <c r="F14"/>
  <c r="G14"/>
  <c r="J14"/>
  <c r="L14"/>
  <c r="M14"/>
  <c r="N14"/>
  <c r="Q14"/>
  <c r="R14"/>
  <c r="S14"/>
  <c r="T14"/>
  <c r="V14"/>
  <c r="E15"/>
  <c r="F15"/>
  <c r="G15"/>
  <c r="J15"/>
  <c r="L15"/>
  <c r="M15"/>
  <c r="N15"/>
  <c r="Q15"/>
  <c r="R15"/>
  <c r="S15"/>
  <c r="T15"/>
  <c r="V15"/>
  <c r="E16"/>
  <c r="F16"/>
  <c r="G16"/>
  <c r="J16"/>
  <c r="L16"/>
  <c r="M16"/>
  <c r="N16"/>
  <c r="Q16"/>
  <c r="R16"/>
  <c r="S16"/>
  <c r="T16"/>
  <c r="V16"/>
  <c r="E17"/>
  <c r="F17"/>
  <c r="G17"/>
  <c r="J17"/>
  <c r="L17"/>
  <c r="M17"/>
  <c r="N17"/>
  <c r="Q17"/>
  <c r="R17"/>
  <c r="S17"/>
  <c r="T17"/>
  <c r="V17"/>
  <c r="E18"/>
  <c r="F18"/>
  <c r="G18"/>
  <c r="J18"/>
  <c r="L18"/>
  <c r="M18"/>
  <c r="N18"/>
  <c r="Q18"/>
  <c r="R18"/>
  <c r="S18"/>
  <c r="T18"/>
  <c r="V18"/>
  <c r="E19"/>
  <c r="F19"/>
  <c r="G19"/>
  <c r="J19"/>
  <c r="L19"/>
  <c r="M19"/>
  <c r="N19"/>
  <c r="Q19"/>
  <c r="R19"/>
  <c r="S19"/>
  <c r="T19"/>
  <c r="V19"/>
  <c r="E20"/>
  <c r="F20"/>
  <c r="G20"/>
  <c r="J20"/>
  <c r="L20"/>
  <c r="M20"/>
  <c r="N20"/>
  <c r="Q20"/>
  <c r="R20"/>
  <c r="S20"/>
  <c r="T20"/>
  <c r="V20"/>
  <c r="E21"/>
  <c r="F21"/>
  <c r="G21"/>
  <c r="J21"/>
  <c r="L21"/>
  <c r="M21"/>
  <c r="N21"/>
  <c r="Q21"/>
  <c r="R21"/>
  <c r="S21"/>
  <c r="T21"/>
  <c r="V21"/>
  <c r="E22"/>
  <c r="F22"/>
  <c r="G22"/>
  <c r="J22"/>
  <c r="L22"/>
  <c r="M22"/>
  <c r="N22"/>
  <c r="Q22"/>
  <c r="R22"/>
  <c r="S22"/>
  <c r="T22"/>
  <c r="V22"/>
  <c r="E23"/>
  <c r="F23"/>
  <c r="G23"/>
  <c r="J23"/>
  <c r="L23"/>
  <c r="M23"/>
  <c r="N23"/>
  <c r="Q23"/>
  <c r="R23"/>
  <c r="S23"/>
  <c r="T23"/>
  <c r="V23"/>
  <c r="E24"/>
  <c r="F24"/>
  <c r="G24"/>
  <c r="J24"/>
  <c r="L24"/>
  <c r="M24"/>
  <c r="N24"/>
  <c r="Q24"/>
  <c r="R24"/>
  <c r="S24"/>
  <c r="T24"/>
  <c r="V24"/>
  <c r="E25"/>
  <c r="F25"/>
  <c r="G25"/>
  <c r="J25"/>
  <c r="L25"/>
  <c r="M25"/>
  <c r="N25"/>
  <c r="Q25"/>
  <c r="R25"/>
  <c r="S25"/>
  <c r="T25"/>
  <c r="V25"/>
  <c r="E11" i="14"/>
  <c r="F11"/>
  <c r="G11"/>
  <c r="J11"/>
  <c r="L11"/>
  <c r="M11"/>
  <c r="N11"/>
  <c r="Q11"/>
  <c r="R11"/>
  <c r="S11"/>
  <c r="T11"/>
  <c r="V11"/>
  <c r="J12"/>
  <c r="L12"/>
  <c r="M12"/>
  <c r="N12"/>
  <c r="Q12"/>
  <c r="R12"/>
  <c r="S12"/>
  <c r="T12"/>
  <c r="V12"/>
  <c r="E13"/>
  <c r="F13"/>
  <c r="G13"/>
  <c r="J13"/>
  <c r="L13"/>
  <c r="M13"/>
  <c r="N13"/>
  <c r="Q13"/>
  <c r="R13"/>
  <c r="S13"/>
  <c r="T13"/>
  <c r="V13"/>
  <c r="E14"/>
  <c r="F14"/>
  <c r="G14"/>
  <c r="J14"/>
  <c r="L14"/>
  <c r="M14"/>
  <c r="N14"/>
  <c r="Q14"/>
  <c r="R14"/>
  <c r="S14"/>
  <c r="T14"/>
  <c r="V14"/>
  <c r="E15"/>
  <c r="F15"/>
  <c r="G15"/>
  <c r="J15"/>
  <c r="L15"/>
  <c r="M15"/>
  <c r="N15"/>
  <c r="Q15"/>
  <c r="R15"/>
  <c r="S15"/>
  <c r="T15"/>
  <c r="V15"/>
  <c r="E16"/>
  <c r="F16"/>
  <c r="G16"/>
  <c r="J16"/>
  <c r="L16"/>
  <c r="M16"/>
  <c r="N16"/>
  <c r="Q16"/>
  <c r="R16"/>
  <c r="S16"/>
  <c r="T16"/>
  <c r="V16"/>
  <c r="E17"/>
  <c r="F17"/>
  <c r="G17"/>
  <c r="J17"/>
  <c r="L17"/>
  <c r="M17"/>
  <c r="N17"/>
  <c r="Q17"/>
  <c r="R17"/>
  <c r="S17"/>
  <c r="T17"/>
  <c r="V17"/>
  <c r="E18"/>
  <c r="F18"/>
  <c r="G18"/>
  <c r="J18"/>
  <c r="L18"/>
  <c r="M18"/>
  <c r="N18"/>
  <c r="Q18"/>
  <c r="R18"/>
  <c r="S18"/>
  <c r="T18"/>
  <c r="V18"/>
  <c r="E19"/>
  <c r="F19"/>
  <c r="G19"/>
  <c r="J19"/>
  <c r="L19"/>
  <c r="M19"/>
  <c r="N19"/>
  <c r="Q19"/>
  <c r="R19"/>
  <c r="S19"/>
  <c r="T19"/>
  <c r="V19"/>
  <c r="E20"/>
  <c r="F20"/>
  <c r="G20"/>
  <c r="J20"/>
  <c r="L20"/>
  <c r="M20"/>
  <c r="N20"/>
  <c r="Q20"/>
  <c r="R20"/>
  <c r="S20"/>
  <c r="T20"/>
  <c r="V20"/>
  <c r="E21"/>
  <c r="F21"/>
  <c r="G21"/>
  <c r="J21"/>
  <c r="L21"/>
  <c r="M21"/>
  <c r="N21"/>
  <c r="Q21"/>
  <c r="R21"/>
  <c r="S21"/>
  <c r="T21"/>
  <c r="V21"/>
  <c r="E22"/>
  <c r="F22"/>
  <c r="G22"/>
  <c r="J22"/>
  <c r="L22"/>
  <c r="M22"/>
  <c r="N22"/>
  <c r="Q22"/>
  <c r="R22"/>
  <c r="S22"/>
  <c r="T22"/>
  <c r="V22"/>
  <c r="E23"/>
  <c r="F23"/>
  <c r="G23"/>
  <c r="J23"/>
  <c r="L23"/>
  <c r="M23"/>
  <c r="N23"/>
  <c r="Q23"/>
  <c r="R23"/>
  <c r="S23"/>
  <c r="T23"/>
  <c r="V23"/>
  <c r="E24"/>
  <c r="F24"/>
  <c r="G24"/>
  <c r="J24"/>
  <c r="L24"/>
  <c r="M24"/>
  <c r="N24"/>
  <c r="Q24"/>
  <c r="R24"/>
  <c r="S24"/>
  <c r="T24"/>
  <c r="V24"/>
  <c r="E25"/>
  <c r="F25"/>
  <c r="G25"/>
  <c r="J25"/>
  <c r="L25"/>
  <c r="M25"/>
  <c r="N25"/>
  <c r="Q25"/>
  <c r="R25"/>
  <c r="S25"/>
  <c r="T25"/>
  <c r="V25"/>
  <c r="E11" i="7"/>
  <c r="F11"/>
  <c r="G11"/>
  <c r="J11"/>
  <c r="L11"/>
  <c r="M11"/>
  <c r="N11"/>
  <c r="Q11"/>
  <c r="R11"/>
  <c r="S11"/>
  <c r="T11"/>
  <c r="V11"/>
  <c r="J12"/>
  <c r="L12"/>
  <c r="M12"/>
  <c r="N12"/>
  <c r="Q12"/>
  <c r="R12"/>
  <c r="S12"/>
  <c r="T12"/>
  <c r="V12"/>
  <c r="E13"/>
  <c r="F13"/>
  <c r="G13"/>
  <c r="J13"/>
  <c r="L13"/>
  <c r="M13"/>
  <c r="N13"/>
  <c r="Q13"/>
  <c r="R13"/>
  <c r="S13"/>
  <c r="T13"/>
  <c r="V13"/>
  <c r="E14"/>
  <c r="F14"/>
  <c r="G14"/>
  <c r="J14"/>
  <c r="L14"/>
  <c r="M14"/>
  <c r="N14"/>
  <c r="Q14"/>
  <c r="R14"/>
  <c r="S14"/>
  <c r="T14"/>
  <c r="V14"/>
  <c r="E15"/>
  <c r="F15"/>
  <c r="G15"/>
  <c r="J15"/>
  <c r="L15"/>
  <c r="M15"/>
  <c r="N15"/>
  <c r="Q15"/>
  <c r="R15"/>
  <c r="S15"/>
  <c r="T15"/>
  <c r="V15"/>
  <c r="E16"/>
  <c r="F16"/>
  <c r="G16"/>
  <c r="J16"/>
  <c r="L16"/>
  <c r="M16"/>
  <c r="N16"/>
  <c r="Q16"/>
  <c r="R16"/>
  <c r="S16"/>
  <c r="T16"/>
  <c r="V16"/>
  <c r="E17"/>
  <c r="F17"/>
  <c r="G17"/>
  <c r="J17"/>
  <c r="L17"/>
  <c r="M17"/>
  <c r="N17"/>
  <c r="Q17"/>
  <c r="R17"/>
  <c r="S17"/>
  <c r="T17"/>
  <c r="V17"/>
  <c r="E18"/>
  <c r="F18"/>
  <c r="G18"/>
  <c r="J18"/>
  <c r="L18"/>
  <c r="M18"/>
  <c r="N18"/>
  <c r="Q18"/>
  <c r="R18"/>
  <c r="S18"/>
  <c r="T18"/>
  <c r="V18"/>
  <c r="E19"/>
  <c r="F19"/>
  <c r="G19"/>
  <c r="J19"/>
  <c r="L19"/>
  <c r="M19"/>
  <c r="N19"/>
  <c r="Q19"/>
  <c r="R19"/>
  <c r="S19"/>
  <c r="T19"/>
  <c r="V19"/>
  <c r="E20"/>
  <c r="F20"/>
  <c r="G20"/>
  <c r="J20"/>
  <c r="L20"/>
  <c r="M20"/>
  <c r="N20"/>
  <c r="Q20"/>
  <c r="R20"/>
  <c r="S20"/>
  <c r="T20"/>
  <c r="V20"/>
  <c r="E21"/>
  <c r="F21"/>
  <c r="G21"/>
  <c r="J21"/>
  <c r="L21"/>
  <c r="M21"/>
  <c r="N21"/>
  <c r="Q21"/>
  <c r="R21"/>
  <c r="S21"/>
  <c r="T21"/>
  <c r="V21"/>
  <c r="E22"/>
  <c r="F22"/>
  <c r="G22"/>
  <c r="J22"/>
  <c r="L22"/>
  <c r="M22"/>
  <c r="N22"/>
  <c r="Q22"/>
  <c r="R22"/>
  <c r="S22"/>
  <c r="T22"/>
  <c r="V22"/>
  <c r="E23"/>
  <c r="F23"/>
  <c r="G23"/>
  <c r="J23"/>
  <c r="L23"/>
  <c r="M23"/>
  <c r="N23"/>
  <c r="Q23"/>
  <c r="R23"/>
  <c r="S23"/>
  <c r="T23"/>
  <c r="V23"/>
  <c r="E24"/>
  <c r="F24"/>
  <c r="G24"/>
  <c r="J24"/>
  <c r="L24"/>
  <c r="M24"/>
  <c r="N24"/>
  <c r="Q24"/>
  <c r="R24"/>
  <c r="S24"/>
  <c r="T24"/>
  <c r="V24"/>
  <c r="E25"/>
  <c r="F25"/>
  <c r="G25"/>
  <c r="J25"/>
  <c r="L25"/>
  <c r="M25"/>
  <c r="N25"/>
  <c r="Q25"/>
  <c r="R25"/>
  <c r="S25"/>
  <c r="T25"/>
  <c r="V25"/>
</calcChain>
</file>

<file path=xl/comments1.xml><?xml version="1.0" encoding="utf-8"?>
<comments xmlns="http://schemas.openxmlformats.org/spreadsheetml/2006/main">
  <authors>
    <author>Karli Kütt</author>
  </authors>
  <commentList>
    <comment ref="U10" authorId="0">
      <text>
        <r>
          <rPr>
            <b/>
            <sz val="9"/>
            <color indexed="81"/>
            <rFont val="Tahoma"/>
            <family val="2"/>
            <charset val="186"/>
          </rPr>
          <t>Karli Kütt:</t>
        </r>
        <r>
          <rPr>
            <sz val="9"/>
            <color indexed="81"/>
            <rFont val="Tahoma"/>
            <family val="2"/>
            <charset val="186"/>
          </rPr>
          <t xml:space="preserve">
Combien de temps la pompe était éteint lors de la mesure?</t>
        </r>
      </text>
    </comment>
  </commentList>
</comments>
</file>

<file path=xl/comments2.xml><?xml version="1.0" encoding="utf-8"?>
<comments xmlns="http://schemas.openxmlformats.org/spreadsheetml/2006/main">
  <authors>
    <author>Karli Kütt</author>
  </authors>
  <commentList>
    <comment ref="U10" authorId="0">
      <text>
        <r>
          <rPr>
            <b/>
            <sz val="9"/>
            <color indexed="81"/>
            <rFont val="Tahoma"/>
            <family val="2"/>
            <charset val="186"/>
          </rPr>
          <t>Karli Kütt:</t>
        </r>
        <r>
          <rPr>
            <sz val="9"/>
            <color indexed="81"/>
            <rFont val="Tahoma"/>
            <family val="2"/>
            <charset val="186"/>
          </rPr>
          <t xml:space="preserve">
Combien de temps la pompe était éteint lors de la mesure?</t>
        </r>
      </text>
    </comment>
  </commentList>
</comments>
</file>

<file path=xl/comments3.xml><?xml version="1.0" encoding="utf-8"?>
<comments xmlns="http://schemas.openxmlformats.org/spreadsheetml/2006/main">
  <authors>
    <author>Karli Kütt</author>
  </authors>
  <commentList>
    <comment ref="U10" authorId="0">
      <text>
        <r>
          <rPr>
            <b/>
            <sz val="9"/>
            <color indexed="81"/>
            <rFont val="Tahoma"/>
            <family val="2"/>
            <charset val="186"/>
          </rPr>
          <t>Karli Kütt:</t>
        </r>
        <r>
          <rPr>
            <sz val="9"/>
            <color indexed="81"/>
            <rFont val="Tahoma"/>
            <family val="2"/>
            <charset val="186"/>
          </rPr>
          <t xml:space="preserve">
Combien de temps la pompe était éteint lors de la mesure?</t>
        </r>
      </text>
    </comment>
  </commentList>
</comments>
</file>

<file path=xl/comments4.xml><?xml version="1.0" encoding="utf-8"?>
<comments xmlns="http://schemas.openxmlformats.org/spreadsheetml/2006/main">
  <authors>
    <author>Karli Kütt</author>
  </authors>
  <commentList>
    <comment ref="U10" authorId="0">
      <text>
        <r>
          <rPr>
            <b/>
            <sz val="9"/>
            <color indexed="81"/>
            <rFont val="Tahoma"/>
            <family val="2"/>
            <charset val="186"/>
          </rPr>
          <t>Karli Kütt:</t>
        </r>
        <r>
          <rPr>
            <sz val="9"/>
            <color indexed="81"/>
            <rFont val="Tahoma"/>
            <family val="2"/>
            <charset val="186"/>
          </rPr>
          <t xml:space="preserve">
Combien de temps la pompe était éteint lors de la mesure?</t>
        </r>
      </text>
    </comment>
  </commentList>
</comments>
</file>

<file path=xl/sharedStrings.xml><?xml version="1.0" encoding="utf-8"?>
<sst xmlns="http://schemas.openxmlformats.org/spreadsheetml/2006/main" count="253" uniqueCount="78">
  <si>
    <t>Up0 (mV)</t>
  </si>
  <si>
    <t>U0 (mV)</t>
  </si>
  <si>
    <t>fii0 (l/min)</t>
  </si>
  <si>
    <t>fii1 (l/min)</t>
  </si>
  <si>
    <t>U1 (mV)</t>
  </si>
  <si>
    <t>Up1 (mV)</t>
  </si>
  <si>
    <t>sigma</t>
  </si>
  <si>
    <t>alfa</t>
  </si>
  <si>
    <t>n (ng/m3)</t>
  </si>
  <si>
    <t>DD:MM:HH:MM:YY</t>
  </si>
  <si>
    <t>1102133812</t>
  </si>
  <si>
    <t>1202112212</t>
  </si>
  <si>
    <t>N</t>
  </si>
  <si>
    <t>NW</t>
  </si>
  <si>
    <t>- colonnes qui ne peuvent pas être modifiés!</t>
  </si>
  <si>
    <t>- colonnes qui doivent être modifiés une fois.</t>
  </si>
  <si>
    <t>la zone de disque avec de la suie s (cm2)</t>
  </si>
  <si>
    <t>constante d'étalonnage k</t>
  </si>
  <si>
    <t>LA MESURE DE LA SUIE (BLACK CARBON)</t>
  </si>
  <si>
    <t>Période de mesure 13.02-26.02.2012</t>
  </si>
  <si>
    <t>Fichier de calcul</t>
  </si>
  <si>
    <t>Nombre de la suite</t>
  </si>
  <si>
    <t>L'école</t>
  </si>
  <si>
    <t>Site de mesure</t>
  </si>
  <si>
    <t>date</t>
  </si>
  <si>
    <t>par exemple</t>
  </si>
  <si>
    <t>Photomètre début</t>
  </si>
  <si>
    <t>Pomper on</t>
  </si>
  <si>
    <t>La vitesse de la circulation de l´air</t>
  </si>
  <si>
    <t>fii m (l/min)</t>
  </si>
  <si>
    <t>Pomper off</t>
  </si>
  <si>
    <t>Photomètre arrêt</t>
  </si>
  <si>
    <t>Calcul</t>
  </si>
  <si>
    <t>temps (min)</t>
  </si>
  <si>
    <t>Résultat</t>
  </si>
  <si>
    <t>pomper off (min)</t>
  </si>
  <si>
    <t>Les notes</t>
  </si>
  <si>
    <t>Vérifier le filtre. 5 min.</t>
  </si>
  <si>
    <t>neige</t>
  </si>
  <si>
    <t>pluie-neige</t>
  </si>
  <si>
    <t>oui</t>
  </si>
  <si>
    <t>Données météo</t>
  </si>
  <si>
    <r>
      <t>temp0 (</t>
    </r>
    <r>
      <rPr>
        <sz val="11"/>
        <color indexed="8"/>
        <rFont val="Calibri"/>
        <family val="2"/>
        <charset val="186"/>
      </rPr>
      <t>C-degré</t>
    </r>
    <r>
      <rPr>
        <sz val="11"/>
        <color theme="1"/>
        <rFont val="Calibri"/>
        <family val="2"/>
        <charset val="186"/>
        <scheme val="minor"/>
      </rPr>
      <t>)</t>
    </r>
  </si>
  <si>
    <r>
      <t>temp1 (</t>
    </r>
    <r>
      <rPr>
        <sz val="11"/>
        <color indexed="8"/>
        <rFont val="Calibri"/>
        <family val="2"/>
        <charset val="186"/>
      </rPr>
      <t>C-degré</t>
    </r>
    <r>
      <rPr>
        <sz val="11"/>
        <color theme="1"/>
        <rFont val="Calibri"/>
        <family val="2"/>
        <charset val="186"/>
        <scheme val="minor"/>
      </rPr>
      <t>)</t>
    </r>
  </si>
  <si>
    <t>humidité0 (%)</t>
  </si>
  <si>
    <t>humidité1 (%)</t>
  </si>
  <si>
    <t>pression0 (hPa)</t>
  </si>
  <si>
    <t>pression1 (hPa)</t>
  </si>
  <si>
    <t>direction du vent 0</t>
  </si>
  <si>
    <t>direction du vent 1</t>
  </si>
  <si>
    <t>précipitat. 0 (mm)</t>
  </si>
  <si>
    <t>précipitat. 1 (mm)</t>
  </si>
  <si>
    <t>il pleut? 0</t>
  </si>
  <si>
    <t>il pleut? 1</t>
  </si>
  <si>
    <t>type de préc 0</t>
  </si>
  <si>
    <t>type de préc 1</t>
  </si>
  <si>
    <t>Période de mesure 27.08-09.09.2012</t>
  </si>
  <si>
    <t>Période de mesure 12.11-25.11.2012</t>
  </si>
  <si>
    <t>23.05/2013</t>
  </si>
  <si>
    <t>2305145513</t>
  </si>
  <si>
    <t>W</t>
  </si>
  <si>
    <t>2405145513</t>
  </si>
  <si>
    <t>27.05/2013</t>
  </si>
  <si>
    <t>2705083113</t>
  </si>
  <si>
    <t>Laboratoire d'aerologie</t>
  </si>
  <si>
    <t>LOA Lille</t>
  </si>
  <si>
    <t>Période de mesure 16-25/07/2013</t>
  </si>
  <si>
    <t>16.07/2013</t>
  </si>
  <si>
    <t>1607103613</t>
  </si>
  <si>
    <t>S</t>
  </si>
  <si>
    <t>non</t>
  </si>
  <si>
    <t>matin un peu gris</t>
  </si>
  <si>
    <t>1707094813</t>
  </si>
  <si>
    <t>SW</t>
  </si>
  <si>
    <t>NON</t>
  </si>
  <si>
    <t>17.07/2013</t>
  </si>
  <si>
    <t>1707100013</t>
  </si>
  <si>
    <t>filtre estonian/ qqs nuages</t>
  </si>
</sst>
</file>

<file path=xl/styles.xml><?xml version="1.0" encoding="utf-8"?>
<styleSheet xmlns="http://schemas.openxmlformats.org/spreadsheetml/2006/main">
  <numFmts count="5">
    <numFmt numFmtId="172" formatCode="[$-425]ddd\,\ d\.mm/yyyy;@"/>
    <numFmt numFmtId="173" formatCode="0.0"/>
    <numFmt numFmtId="174" formatCode="d/mm/yy"/>
    <numFmt numFmtId="175" formatCode="d/mm/yy\ h:mm"/>
    <numFmt numFmtId="176" formatCode="d\ h:mm"/>
  </numFmts>
  <fonts count="12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6"/>
      <color indexed="8"/>
      <name val="Calibri"/>
      <family val="2"/>
      <charset val="186"/>
    </font>
    <font>
      <sz val="11"/>
      <color indexed="8"/>
      <name val="Cambria Math"/>
      <family val="1"/>
      <charset val="186"/>
    </font>
    <font>
      <sz val="14"/>
      <color indexed="8"/>
      <name val="Calibri"/>
      <family val="2"/>
      <charset val="186"/>
    </font>
    <font>
      <i/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0"/>
      <color indexed="8"/>
      <name val="Calibri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8"/>
      <name val="Calibri"/>
      <family val="2"/>
      <charset val="186"/>
    </font>
    <font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3" borderId="0" xfId="0" applyFill="1" applyProtection="1"/>
    <xf numFmtId="0" fontId="0" fillId="0" borderId="0" xfId="0" applyProtection="1"/>
    <xf numFmtId="0" fontId="0" fillId="0" borderId="0" xfId="0" applyFill="1" applyProtection="1"/>
    <xf numFmtId="0" fontId="2" fillId="0" borderId="0" xfId="0" applyFont="1" applyProtection="1"/>
    <xf numFmtId="0" fontId="4" fillId="0" borderId="0" xfId="0" applyFont="1" applyProtection="1"/>
    <xf numFmtId="0" fontId="0" fillId="2" borderId="0" xfId="0" applyFill="1" applyAlignment="1" applyProtection="1">
      <alignment horizontal="left" vertical="center"/>
      <protection locked="0"/>
    </xf>
    <xf numFmtId="1" fontId="0" fillId="0" borderId="0" xfId="0" applyNumberFormat="1" applyFill="1" applyProtection="1"/>
    <xf numFmtId="0" fontId="0" fillId="0" borderId="0" xfId="0" applyAlignment="1" applyProtection="1">
      <alignment vertical="center" wrapText="1"/>
    </xf>
    <xf numFmtId="49" fontId="0" fillId="0" borderId="0" xfId="0" applyNumberFormat="1" applyProtection="1"/>
    <xf numFmtId="0" fontId="0" fillId="2" borderId="0" xfId="0" applyFill="1" applyProtection="1"/>
    <xf numFmtId="0" fontId="0" fillId="2" borderId="0" xfId="0" applyFill="1" applyAlignment="1" applyProtection="1">
      <alignment horizontal="left" vertical="center"/>
    </xf>
    <xf numFmtId="0" fontId="5" fillId="0" borderId="0" xfId="0" applyFont="1" applyProtection="1"/>
    <xf numFmtId="0" fontId="3" fillId="0" borderId="0" xfId="0" applyFont="1" applyFill="1" applyProtection="1"/>
    <xf numFmtId="0" fontId="3" fillId="0" borderId="0" xfId="0" applyFont="1" applyProtection="1"/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 wrapText="1"/>
    </xf>
    <xf numFmtId="0" fontId="5" fillId="0" borderId="1" xfId="0" applyFont="1" applyBorder="1" applyProtection="1"/>
    <xf numFmtId="49" fontId="5" fillId="0" borderId="1" xfId="0" applyNumberFormat="1" applyFont="1" applyBorder="1" applyProtection="1"/>
    <xf numFmtId="174" fontId="5" fillId="0" borderId="1" xfId="0" applyNumberFormat="1" applyFont="1" applyFill="1" applyBorder="1" applyProtection="1"/>
    <xf numFmtId="20" fontId="5" fillId="0" borderId="1" xfId="0" applyNumberFormat="1" applyFont="1" applyFill="1" applyBorder="1" applyProtection="1"/>
    <xf numFmtId="175" fontId="5" fillId="0" borderId="1" xfId="0" applyNumberFormat="1" applyFont="1" applyFill="1" applyBorder="1" applyProtection="1"/>
    <xf numFmtId="173" fontId="5" fillId="0" borderId="1" xfId="0" applyNumberFormat="1" applyFont="1" applyBorder="1" applyProtection="1"/>
    <xf numFmtId="173" fontId="5" fillId="0" borderId="1" xfId="1" applyNumberFormat="1" applyFont="1" applyBorder="1" applyProtection="1"/>
    <xf numFmtId="2" fontId="5" fillId="3" borderId="1" xfId="1" applyNumberFormat="1" applyFont="1" applyFill="1" applyBorder="1" applyProtection="1"/>
    <xf numFmtId="0" fontId="5" fillId="3" borderId="1" xfId="0" applyFont="1" applyFill="1" applyBorder="1" applyProtection="1"/>
    <xf numFmtId="176" fontId="5" fillId="0" borderId="1" xfId="0" applyNumberFormat="1" applyFont="1" applyBorder="1" applyProtection="1"/>
    <xf numFmtId="1" fontId="5" fillId="3" borderId="1" xfId="0" applyNumberFormat="1" applyFont="1" applyFill="1" applyBorder="1" applyProtection="1"/>
    <xf numFmtId="1" fontId="5" fillId="0" borderId="1" xfId="0" applyNumberFormat="1" applyFont="1" applyFill="1" applyBorder="1" applyProtection="1"/>
    <xf numFmtId="173" fontId="5" fillId="3" borderId="1" xfId="0" applyNumberFormat="1" applyFont="1" applyFill="1" applyBorder="1" applyProtection="1"/>
    <xf numFmtId="0" fontId="5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172" fontId="0" fillId="0" borderId="1" xfId="0" applyNumberFormat="1" applyBorder="1" applyProtection="1"/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174" fontId="0" fillId="0" borderId="1" xfId="0" applyNumberFormat="1" applyFill="1" applyBorder="1" applyProtection="1">
      <protection locked="0"/>
    </xf>
    <xf numFmtId="20" fontId="0" fillId="0" borderId="1" xfId="0" applyNumberFormat="1" applyFill="1" applyBorder="1" applyProtection="1">
      <protection locked="0"/>
    </xf>
    <xf numFmtId="175" fontId="0" fillId="0" borderId="1" xfId="0" applyNumberFormat="1" applyFill="1" applyBorder="1" applyProtection="1">
      <protection locked="0"/>
    </xf>
    <xf numFmtId="173" fontId="0" fillId="0" borderId="1" xfId="0" applyNumberFormat="1" applyBorder="1" applyProtection="1">
      <protection locked="0"/>
    </xf>
    <xf numFmtId="173" fontId="11" fillId="0" borderId="1" xfId="1" applyNumberFormat="1" applyFont="1" applyBorder="1" applyProtection="1">
      <protection locked="0"/>
    </xf>
    <xf numFmtId="2" fontId="11" fillId="3" borderId="1" xfId="1" applyNumberFormat="1" applyFont="1" applyFill="1" applyBorder="1" applyProtection="1"/>
    <xf numFmtId="174" fontId="0" fillId="0" borderId="1" xfId="0" applyNumberFormat="1" applyFill="1" applyBorder="1" applyProtection="1"/>
    <xf numFmtId="20" fontId="0" fillId="0" borderId="1" xfId="0" applyNumberFormat="1" applyFill="1" applyBorder="1" applyProtection="1"/>
    <xf numFmtId="175" fontId="0" fillId="0" borderId="1" xfId="0" applyNumberFormat="1" applyFill="1" applyBorder="1" applyProtection="1"/>
    <xf numFmtId="0" fontId="0" fillId="3" borderId="1" xfId="0" applyFill="1" applyBorder="1" applyProtection="1"/>
    <xf numFmtId="176" fontId="0" fillId="0" borderId="1" xfId="0" applyNumberFormat="1" applyBorder="1" applyProtection="1"/>
    <xf numFmtId="1" fontId="0" fillId="3" borderId="1" xfId="0" applyNumberFormat="1" applyFill="1" applyBorder="1" applyProtection="1"/>
    <xf numFmtId="20" fontId="0" fillId="0" borderId="1" xfId="0" applyNumberFormat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Border="1" applyProtection="1">
      <protection locked="0"/>
    </xf>
    <xf numFmtId="173" fontId="0" fillId="3" borderId="1" xfId="0" applyNumberFormat="1" applyFont="1" applyFill="1" applyBorder="1" applyProtection="1"/>
    <xf numFmtId="0" fontId="7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5" fillId="0" borderId="1" xfId="0" applyFont="1" applyBorder="1"/>
    <xf numFmtId="0" fontId="0" fillId="0" borderId="0" xfId="0" applyAlignment="1" applyProtection="1">
      <alignment horizontal="right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</xf>
    <xf numFmtId="0" fontId="0" fillId="2" borderId="0" xfId="0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Concentration de la suie lors de la campagne n ° I</a:t>
            </a:r>
          </a:p>
        </c:rich>
      </c:tx>
      <c:layout>
        <c:manualLayout>
          <c:xMode val="edge"/>
          <c:yMode val="edge"/>
          <c:x val="0.18863614559324215"/>
          <c:y val="0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9725233942860361E-2"/>
          <c:y val="6.915913457798388E-2"/>
          <c:w val="0.90933503225889001"/>
          <c:h val="0.72181309864012799"/>
        </c:manualLayout>
      </c:layout>
      <c:barChart>
        <c:barDir val="col"/>
        <c:grouping val="clustered"/>
        <c:ser>
          <c:idx val="0"/>
          <c:order val="0"/>
          <c:cat>
            <c:strRef>
              <c:f>'I période'!$A$12:$A$25</c:f>
              <c:strCache>
                <c:ptCount val="2"/>
                <c:pt idx="0">
                  <c:v>23.05/2013</c:v>
                </c:pt>
                <c:pt idx="1">
                  <c:v>27.05/2013</c:v>
                </c:pt>
              </c:strCache>
            </c:strRef>
          </c:cat>
          <c:val>
            <c:numRef>
              <c:f>'I période'!$V$12:$V$25</c:f>
              <c:numCache>
                <c:formatCode>0.0</c:formatCode>
                <c:ptCount val="14"/>
                <c:pt idx="0">
                  <c:v>2.829936738193692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90642304"/>
        <c:axId val="90648960"/>
      </c:barChart>
      <c:catAx>
        <c:axId val="906423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date</a:t>
                </a:r>
              </a:p>
            </c:rich>
          </c:tx>
          <c:layout>
            <c:manualLayout>
              <c:xMode val="edge"/>
              <c:yMode val="edge"/>
              <c:x val="0.47761525351678735"/>
              <c:y val="0.93210237366617388"/>
            </c:manualLayout>
          </c:layout>
          <c:spPr>
            <a:noFill/>
            <a:ln w="25400">
              <a:noFill/>
            </a:ln>
          </c:spPr>
        </c:title>
        <c:numFmt formatCode="[$-425]ddd\,\ d\.mm/yyyy;@" sourceLinked="0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90648960"/>
        <c:crosses val="autoZero"/>
        <c:auto val="1"/>
        <c:lblAlgn val="ctr"/>
        <c:lblOffset val="100"/>
        <c:tickLblSkip val="1"/>
        <c:tickMarkSkip val="1"/>
      </c:catAx>
      <c:valAx>
        <c:axId val="906489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Concentration de la suie dans l'air ng/m3</a:t>
                </a:r>
              </a:p>
            </c:rich>
          </c:tx>
          <c:layout>
            <c:manualLayout>
              <c:xMode val="edge"/>
              <c:yMode val="edge"/>
              <c:x val="1.9139435208043274E-3"/>
              <c:y val="0.18127611777785418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90642304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Concentration de la suie lors de la campagne n ° II</a:t>
            </a:r>
          </a:p>
        </c:rich>
      </c:tx>
      <c:layout>
        <c:manualLayout>
          <c:xMode val="edge"/>
          <c:yMode val="edge"/>
          <c:x val="0.18863614559324215"/>
          <c:y val="0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3781698465881474E-2"/>
          <c:y val="7.2073524251488635E-2"/>
          <c:w val="0.90933503225889001"/>
          <c:h val="0.72181309864012799"/>
        </c:manualLayout>
      </c:layout>
      <c:barChart>
        <c:barDir val="col"/>
        <c:grouping val="clustered"/>
        <c:ser>
          <c:idx val="0"/>
          <c:order val="0"/>
          <c:cat>
            <c:strRef>
              <c:f>'II période Lille'!$A$12:$A$25</c:f>
              <c:strCache>
                <c:ptCount val="2"/>
                <c:pt idx="0">
                  <c:v>16.07/2013</c:v>
                </c:pt>
                <c:pt idx="1">
                  <c:v>17.07/2013</c:v>
                </c:pt>
              </c:strCache>
            </c:strRef>
          </c:cat>
          <c:val>
            <c:numRef>
              <c:f>'II période Lille'!$V$12:$V$25</c:f>
              <c:numCache>
                <c:formatCode>0.0</c:formatCode>
                <c:ptCount val="14"/>
                <c:pt idx="0">
                  <c:v>1.7252527450111053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90685824"/>
        <c:axId val="90687744"/>
      </c:barChart>
      <c:catAx>
        <c:axId val="906858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date</a:t>
                </a:r>
              </a:p>
            </c:rich>
          </c:tx>
          <c:layout>
            <c:manualLayout>
              <c:xMode val="edge"/>
              <c:yMode val="edge"/>
              <c:x val="0.47761525351678735"/>
              <c:y val="0.93210237366617388"/>
            </c:manualLayout>
          </c:layout>
          <c:spPr>
            <a:noFill/>
            <a:ln w="25400">
              <a:noFill/>
            </a:ln>
          </c:spPr>
        </c:title>
        <c:numFmt formatCode="[$-425]ddd\,\ d\.mm/yyyy;@" sourceLinked="0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90687744"/>
        <c:crosses val="autoZero"/>
        <c:auto val="1"/>
        <c:lblAlgn val="ctr"/>
        <c:lblOffset val="100"/>
      </c:catAx>
      <c:valAx>
        <c:axId val="9068774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Concentration de la suie dans l'air ng/m3</a:t>
                </a:r>
              </a:p>
            </c:rich>
          </c:tx>
          <c:layout>
            <c:manualLayout>
              <c:xMode val="edge"/>
              <c:yMode val="edge"/>
              <c:x val="1.9139435208043274E-3"/>
              <c:y val="0.18127611777785418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90685824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Concentration de la suie lors de la campagne n ° III</a:t>
            </a:r>
          </a:p>
        </c:rich>
      </c:tx>
      <c:layout>
        <c:manualLayout>
          <c:xMode val="edge"/>
          <c:yMode val="edge"/>
          <c:x val="0.18863614559324215"/>
          <c:y val="0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3781698465881474E-2"/>
          <c:y val="7.2073524251488635E-2"/>
          <c:w val="0.90933503225889001"/>
          <c:h val="0.72181309864012799"/>
        </c:manualLayout>
      </c:layout>
      <c:barChart>
        <c:barDir val="col"/>
        <c:grouping val="clustered"/>
        <c:ser>
          <c:idx val="0"/>
          <c:order val="0"/>
          <c:cat>
            <c:numRef>
              <c:f>'III période'!$A$12:$A$25</c:f>
              <c:numCache>
                <c:formatCode>[$-425]ddd\,\ d\.mm/yyyy;@</c:formatCode>
                <c:ptCount val="14"/>
                <c:pt idx="0">
                  <c:v>41148</c:v>
                </c:pt>
                <c:pt idx="1">
                  <c:v>41149</c:v>
                </c:pt>
                <c:pt idx="2">
                  <c:v>41150</c:v>
                </c:pt>
                <c:pt idx="3">
                  <c:v>41151</c:v>
                </c:pt>
                <c:pt idx="4">
                  <c:v>41152</c:v>
                </c:pt>
                <c:pt idx="5">
                  <c:v>41153</c:v>
                </c:pt>
                <c:pt idx="6">
                  <c:v>41154</c:v>
                </c:pt>
                <c:pt idx="7">
                  <c:v>41155</c:v>
                </c:pt>
                <c:pt idx="8">
                  <c:v>41156</c:v>
                </c:pt>
                <c:pt idx="9">
                  <c:v>41157</c:v>
                </c:pt>
                <c:pt idx="10">
                  <c:v>41158</c:v>
                </c:pt>
                <c:pt idx="11">
                  <c:v>41159</c:v>
                </c:pt>
                <c:pt idx="12">
                  <c:v>41160</c:v>
                </c:pt>
                <c:pt idx="13">
                  <c:v>41161</c:v>
                </c:pt>
              </c:numCache>
            </c:numRef>
          </c:cat>
          <c:val>
            <c:numRef>
              <c:f>'III période'!$V$12:$V$25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90843392"/>
        <c:axId val="90849664"/>
      </c:barChart>
      <c:dateAx>
        <c:axId val="908433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date</a:t>
                </a:r>
              </a:p>
            </c:rich>
          </c:tx>
          <c:layout>
            <c:manualLayout>
              <c:xMode val="edge"/>
              <c:yMode val="edge"/>
              <c:x val="0.47761525351678735"/>
              <c:y val="0.93210237366617388"/>
            </c:manualLayout>
          </c:layout>
          <c:spPr>
            <a:noFill/>
            <a:ln w="25400">
              <a:noFill/>
            </a:ln>
          </c:spPr>
        </c:title>
        <c:numFmt formatCode="[$-425]ddd\,\ d\.mm/yyyy;@" sourceLinked="0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90849664"/>
        <c:crosses val="autoZero"/>
        <c:auto val="1"/>
        <c:lblOffset val="100"/>
        <c:baseTimeUnit val="days"/>
      </c:dateAx>
      <c:valAx>
        <c:axId val="908496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Concentration de la suie dans l'air ng/m3</a:t>
                </a:r>
              </a:p>
            </c:rich>
          </c:tx>
          <c:layout>
            <c:manualLayout>
              <c:xMode val="edge"/>
              <c:yMode val="edge"/>
              <c:x val="1.9139435208043274E-3"/>
              <c:y val="0.18127611777785418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90843392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Concentration de la suie lors de la campagne n ° IV</a:t>
            </a:r>
          </a:p>
        </c:rich>
      </c:tx>
      <c:layout>
        <c:manualLayout>
          <c:xMode val="edge"/>
          <c:yMode val="edge"/>
          <c:x val="0.18863614559324215"/>
          <c:y val="0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3781698465881474E-2"/>
          <c:y val="7.2073524251488635E-2"/>
          <c:w val="0.90933503225889001"/>
          <c:h val="0.72181309864012799"/>
        </c:manualLayout>
      </c:layout>
      <c:barChart>
        <c:barDir val="col"/>
        <c:grouping val="clustered"/>
        <c:ser>
          <c:idx val="0"/>
          <c:order val="0"/>
          <c:cat>
            <c:numRef>
              <c:f>'IV période'!$A$12:$A$25</c:f>
              <c:numCache>
                <c:formatCode>[$-425]ddd\,\ d\.mm/yyyy;@</c:formatCode>
                <c:ptCount val="14"/>
                <c:pt idx="0">
                  <c:v>41225</c:v>
                </c:pt>
                <c:pt idx="1">
                  <c:v>41226</c:v>
                </c:pt>
                <c:pt idx="2">
                  <c:v>41227</c:v>
                </c:pt>
                <c:pt idx="3">
                  <c:v>41228</c:v>
                </c:pt>
                <c:pt idx="4">
                  <c:v>41229</c:v>
                </c:pt>
                <c:pt idx="5">
                  <c:v>41230</c:v>
                </c:pt>
                <c:pt idx="6">
                  <c:v>41231</c:v>
                </c:pt>
                <c:pt idx="7">
                  <c:v>41232</c:v>
                </c:pt>
                <c:pt idx="8">
                  <c:v>41233</c:v>
                </c:pt>
                <c:pt idx="9">
                  <c:v>41234</c:v>
                </c:pt>
                <c:pt idx="10">
                  <c:v>41235</c:v>
                </c:pt>
                <c:pt idx="11">
                  <c:v>41236</c:v>
                </c:pt>
                <c:pt idx="12">
                  <c:v>41237</c:v>
                </c:pt>
                <c:pt idx="13">
                  <c:v>41238</c:v>
                </c:pt>
              </c:numCache>
            </c:numRef>
          </c:cat>
          <c:val>
            <c:numRef>
              <c:f>'IV période'!$V$12:$V$25</c:f>
              <c:numCache>
                <c:formatCode>0.0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90894720"/>
        <c:axId val="90896640"/>
      </c:barChart>
      <c:dateAx>
        <c:axId val="908947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date</a:t>
                </a:r>
              </a:p>
            </c:rich>
          </c:tx>
          <c:layout>
            <c:manualLayout>
              <c:xMode val="edge"/>
              <c:yMode val="edge"/>
              <c:x val="0.47761525351678735"/>
              <c:y val="0.93210237366617388"/>
            </c:manualLayout>
          </c:layout>
          <c:spPr>
            <a:noFill/>
            <a:ln w="25400">
              <a:noFill/>
            </a:ln>
          </c:spPr>
        </c:title>
        <c:numFmt formatCode="[$-425]ddd\,\ d\.mm/yyyy;@" sourceLinked="0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90896640"/>
        <c:crosses val="autoZero"/>
        <c:auto val="1"/>
        <c:lblOffset val="100"/>
        <c:baseTimeUnit val="days"/>
      </c:dateAx>
      <c:valAx>
        <c:axId val="908966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Concentration de la suie dans l'air ng/m3</a:t>
                </a:r>
              </a:p>
            </c:rich>
          </c:tx>
          <c:layout>
            <c:manualLayout>
              <c:xMode val="edge"/>
              <c:yMode val="edge"/>
              <c:x val="1.9139435208043274E-3"/>
              <c:y val="0.18127611777785418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90894720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26</xdr:row>
      <xdr:rowOff>57150</xdr:rowOff>
    </xdr:from>
    <xdr:to>
      <xdr:col>19</xdr:col>
      <xdr:colOff>381000</xdr:colOff>
      <xdr:row>49</xdr:row>
      <xdr:rowOff>38100</xdr:rowOff>
    </xdr:to>
    <xdr:graphicFrame macro="">
      <xdr:nvGraphicFramePr>
        <xdr:cNvPr id="10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26</xdr:row>
      <xdr:rowOff>57150</xdr:rowOff>
    </xdr:from>
    <xdr:to>
      <xdr:col>19</xdr:col>
      <xdr:colOff>381000</xdr:colOff>
      <xdr:row>49</xdr:row>
      <xdr:rowOff>38100</xdr:rowOff>
    </xdr:to>
    <xdr:graphicFrame macro="">
      <xdr:nvGraphicFramePr>
        <xdr:cNvPr id="5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26</xdr:row>
      <xdr:rowOff>57150</xdr:rowOff>
    </xdr:from>
    <xdr:to>
      <xdr:col>19</xdr:col>
      <xdr:colOff>381000</xdr:colOff>
      <xdr:row>49</xdr:row>
      <xdr:rowOff>38100</xdr:rowOff>
    </xdr:to>
    <xdr:graphicFrame macro="">
      <xdr:nvGraphicFramePr>
        <xdr:cNvPr id="6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26</xdr:row>
      <xdr:rowOff>57150</xdr:rowOff>
    </xdr:from>
    <xdr:to>
      <xdr:col>19</xdr:col>
      <xdr:colOff>381000</xdr:colOff>
      <xdr:row>49</xdr:row>
      <xdr:rowOff>38100</xdr:rowOff>
    </xdr:to>
    <xdr:graphicFrame macro="">
      <xdr:nvGraphicFramePr>
        <xdr:cNvPr id="71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31"/>
  <sheetViews>
    <sheetView tabSelected="1" topLeftCell="A2" workbookViewId="0">
      <selection activeCell="X28" sqref="X28"/>
    </sheetView>
  </sheetViews>
  <sheetFormatPr baseColWidth="10" defaultColWidth="9.140625" defaultRowHeight="15"/>
  <cols>
    <col min="1" max="1" width="12.85546875" style="4" customWidth="1"/>
    <col min="2" max="2" width="5.5703125" style="4" customWidth="1"/>
    <col min="3" max="3" width="7.140625" style="4" customWidth="1"/>
    <col min="4" max="4" width="15.42578125" style="4" customWidth="1"/>
    <col min="5" max="5" width="8.140625" style="4" hidden="1" customWidth="1"/>
    <col min="6" max="6" width="8.42578125" style="4" hidden="1" customWidth="1"/>
    <col min="7" max="7" width="13.28515625" style="4" hidden="1" customWidth="1"/>
    <col min="8" max="9" width="7" style="4" customWidth="1"/>
    <col min="10" max="10" width="7.28515625" style="4" customWidth="1"/>
    <col min="11" max="11" width="15.42578125" style="4" customWidth="1"/>
    <col min="12" max="12" width="9.140625" style="4" hidden="1" customWidth="1"/>
    <col min="13" max="13" width="8.140625" style="4" hidden="1" customWidth="1"/>
    <col min="14" max="14" width="13.28515625" style="4" hidden="1" customWidth="1"/>
    <col min="15" max="15" width="6.85546875" style="4" customWidth="1"/>
    <col min="16" max="16" width="6" style="4" customWidth="1"/>
    <col min="17" max="17" width="9.140625" style="5"/>
    <col min="18" max="18" width="9.140625" style="4"/>
    <col min="19" max="19" width="15.28515625" style="4" hidden="1" customWidth="1"/>
    <col min="20" max="20" width="9.42578125" style="4" bestFit="1" customWidth="1"/>
    <col min="21" max="21" width="10.7109375" style="4" customWidth="1"/>
    <col min="22" max="34" width="9.140625" style="4"/>
    <col min="35" max="35" width="10.7109375" style="4" customWidth="1"/>
    <col min="36" max="36" width="10.5703125" style="4" customWidth="1"/>
    <col min="37" max="37" width="22.140625" style="4" customWidth="1"/>
    <col min="38" max="16384" width="9.140625" style="4"/>
  </cols>
  <sheetData>
    <row r="1" spans="1:37" ht="21">
      <c r="A1" s="6" t="s">
        <v>18</v>
      </c>
    </row>
    <row r="2" spans="1:37" ht="18.75">
      <c r="A2" s="7" t="s">
        <v>19</v>
      </c>
      <c r="T2" s="9"/>
    </row>
    <row r="3" spans="1:37">
      <c r="A3" s="4" t="s">
        <v>20</v>
      </c>
      <c r="O3" s="3"/>
      <c r="P3" s="11" t="s">
        <v>14</v>
      </c>
    </row>
    <row r="4" spans="1:37">
      <c r="O4" s="12"/>
      <c r="P4" s="11" t="s">
        <v>15</v>
      </c>
    </row>
    <row r="5" spans="1:37">
      <c r="A5" s="58" t="s">
        <v>21</v>
      </c>
      <c r="B5" s="58"/>
      <c r="C5" s="61"/>
      <c r="D5" s="61"/>
      <c r="E5" s="8"/>
      <c r="F5" s="8"/>
      <c r="G5" s="8"/>
      <c r="H5" s="1"/>
      <c r="L5" s="13"/>
      <c r="M5" s="13"/>
      <c r="N5" s="13"/>
    </row>
    <row r="6" spans="1:37">
      <c r="A6" s="62" t="s">
        <v>22</v>
      </c>
      <c r="B6" s="62"/>
      <c r="C6" s="59"/>
      <c r="D6" s="59"/>
      <c r="E6" s="59"/>
      <c r="F6" s="59"/>
      <c r="G6" s="59"/>
      <c r="H6" s="59"/>
      <c r="J6" s="63" t="s">
        <v>16</v>
      </c>
      <c r="K6" s="63"/>
      <c r="L6" s="63"/>
      <c r="M6" s="63"/>
      <c r="N6" s="63"/>
      <c r="O6" s="63"/>
      <c r="P6" s="63"/>
      <c r="Q6" s="3">
        <v>0.76980000000000004</v>
      </c>
    </row>
    <row r="7" spans="1:37">
      <c r="A7" s="58" t="s">
        <v>23</v>
      </c>
      <c r="B7" s="58"/>
      <c r="C7" s="59" t="s">
        <v>64</v>
      </c>
      <c r="D7" s="59"/>
      <c r="E7" s="59"/>
      <c r="F7" s="59"/>
      <c r="G7" s="59"/>
      <c r="H7" s="59"/>
      <c r="K7" s="60" t="s">
        <v>17</v>
      </c>
      <c r="L7" s="60"/>
      <c r="M7" s="60"/>
      <c r="N7" s="60"/>
      <c r="O7" s="60"/>
      <c r="P7" s="60"/>
      <c r="Q7" s="2">
        <v>22.5</v>
      </c>
    </row>
    <row r="8" spans="1:37">
      <c r="B8" s="5"/>
    </row>
    <row r="9" spans="1:37" s="17" customFormat="1" ht="33.75" customHeight="1">
      <c r="A9" s="19"/>
      <c r="B9" s="64" t="s">
        <v>26</v>
      </c>
      <c r="C9" s="64"/>
      <c r="D9" s="19" t="s">
        <v>27</v>
      </c>
      <c r="E9" s="19"/>
      <c r="F9" s="19"/>
      <c r="G9" s="19"/>
      <c r="H9" s="64" t="s">
        <v>28</v>
      </c>
      <c r="I9" s="64"/>
      <c r="J9" s="64"/>
      <c r="K9" s="19" t="s">
        <v>30</v>
      </c>
      <c r="L9" s="19"/>
      <c r="M9" s="19"/>
      <c r="N9" s="19"/>
      <c r="O9" s="64" t="s">
        <v>31</v>
      </c>
      <c r="P9" s="64"/>
      <c r="Q9" s="64" t="s">
        <v>32</v>
      </c>
      <c r="R9" s="64"/>
      <c r="S9" s="64"/>
      <c r="T9" s="64"/>
      <c r="U9" s="19"/>
      <c r="V9" s="19" t="s">
        <v>34</v>
      </c>
      <c r="W9" s="64" t="s">
        <v>41</v>
      </c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19" t="s">
        <v>36</v>
      </c>
    </row>
    <row r="10" spans="1:37" s="10" customFormat="1" ht="40.5" customHeight="1">
      <c r="A10" s="56" t="s">
        <v>24</v>
      </c>
      <c r="B10" s="18" t="s">
        <v>0</v>
      </c>
      <c r="C10" s="18" t="s">
        <v>1</v>
      </c>
      <c r="D10" s="55" t="s">
        <v>9</v>
      </c>
      <c r="E10" s="18"/>
      <c r="F10" s="18"/>
      <c r="G10" s="18"/>
      <c r="H10" s="18" t="s">
        <v>2</v>
      </c>
      <c r="I10" s="18" t="s">
        <v>3</v>
      </c>
      <c r="J10" s="18" t="s">
        <v>29</v>
      </c>
      <c r="K10" s="55" t="s">
        <v>9</v>
      </c>
      <c r="L10" s="18"/>
      <c r="M10" s="18"/>
      <c r="N10" s="18"/>
      <c r="O10" s="18" t="s">
        <v>4</v>
      </c>
      <c r="P10" s="18" t="s">
        <v>5</v>
      </c>
      <c r="Q10" s="20" t="s">
        <v>7</v>
      </c>
      <c r="R10" s="20" t="s">
        <v>6</v>
      </c>
      <c r="S10" s="20"/>
      <c r="T10" s="20" t="s">
        <v>33</v>
      </c>
      <c r="U10" s="20" t="s">
        <v>35</v>
      </c>
      <c r="V10" s="20" t="s">
        <v>8</v>
      </c>
      <c r="W10" s="20" t="s">
        <v>42</v>
      </c>
      <c r="X10" s="20" t="s">
        <v>43</v>
      </c>
      <c r="Y10" s="18" t="s">
        <v>44</v>
      </c>
      <c r="Z10" s="18" t="s">
        <v>45</v>
      </c>
      <c r="AA10" s="18" t="s">
        <v>46</v>
      </c>
      <c r="AB10" s="18" t="s">
        <v>47</v>
      </c>
      <c r="AC10" s="18" t="s">
        <v>48</v>
      </c>
      <c r="AD10" s="18" t="s">
        <v>49</v>
      </c>
      <c r="AE10" s="18" t="s">
        <v>50</v>
      </c>
      <c r="AF10" s="18" t="s">
        <v>51</v>
      </c>
      <c r="AG10" s="18" t="s">
        <v>52</v>
      </c>
      <c r="AH10" s="18" t="s">
        <v>53</v>
      </c>
      <c r="AI10" s="18" t="s">
        <v>54</v>
      </c>
      <c r="AJ10" s="18" t="s">
        <v>55</v>
      </c>
      <c r="AK10" s="18"/>
    </row>
    <row r="11" spans="1:37" s="14" customFormat="1">
      <c r="A11" s="57" t="s">
        <v>25</v>
      </c>
      <c r="B11" s="21">
        <v>0</v>
      </c>
      <c r="C11" s="21">
        <v>120.5</v>
      </c>
      <c r="D11" s="22" t="s">
        <v>10</v>
      </c>
      <c r="E11" s="23">
        <f>DATE(MID(D11,9,2),MID(D11,3,2),MID(D11,1,2))</f>
        <v>4425</v>
      </c>
      <c r="F11" s="24">
        <f>TIME(MID(D11,5,2),MID(D11,7,2),0)</f>
        <v>0.56805555555555554</v>
      </c>
      <c r="G11" s="25">
        <f>E11+F11</f>
        <v>4425.5680555555555</v>
      </c>
      <c r="H11" s="26">
        <v>1.6</v>
      </c>
      <c r="I11" s="27">
        <v>1.4</v>
      </c>
      <c r="J11" s="28">
        <f>IF(H11-I11=0,H11,(H11-I11)/LN(H11/I11))</f>
        <v>1.4977751378837234</v>
      </c>
      <c r="K11" s="22" t="s">
        <v>11</v>
      </c>
      <c r="L11" s="23">
        <f>DATE(MID(K11,9,2),MID(K11,3,2),MID(K11,1,2))</f>
        <v>4426</v>
      </c>
      <c r="M11" s="24">
        <f>TIME(MID(K11,5,2),MID(K11,7,2),0)</f>
        <v>0.47361111111111115</v>
      </c>
      <c r="N11" s="25">
        <f>L11+M11</f>
        <v>4426.4736111111115</v>
      </c>
      <c r="O11" s="21">
        <v>78.599999999999994</v>
      </c>
      <c r="P11" s="21">
        <v>0</v>
      </c>
      <c r="Q11" s="29">
        <f>IF(B11&amp;P11=0,100*LN(C11/O11),100*LN((C11-B11)/(O11-P11)))</f>
        <v>42.727805349554885</v>
      </c>
      <c r="R11" s="29">
        <f>22.5*Q11</f>
        <v>961.37562036498491</v>
      </c>
      <c r="S11" s="30">
        <f>N11-G11</f>
        <v>0.90555555555602041</v>
      </c>
      <c r="T11" s="31">
        <f>DAY(S11)*24*60+HOUR(S11)*60+MINUTE(S11)-U11</f>
        <v>1299</v>
      </c>
      <c r="U11" s="32">
        <v>5</v>
      </c>
      <c r="V11" s="33">
        <f>R11*$Q$6*1000/(J11*T11)</f>
        <v>380.37787070946166</v>
      </c>
      <c r="W11" s="34">
        <v>0.5</v>
      </c>
      <c r="X11" s="35">
        <v>-10.8</v>
      </c>
      <c r="Y11" s="35">
        <v>72</v>
      </c>
      <c r="Z11" s="35">
        <v>67</v>
      </c>
      <c r="AA11" s="35">
        <v>1009</v>
      </c>
      <c r="AB11" s="21">
        <v>1012</v>
      </c>
      <c r="AC11" s="21" t="s">
        <v>13</v>
      </c>
      <c r="AD11" s="21" t="s">
        <v>12</v>
      </c>
      <c r="AE11" s="21">
        <v>0.5</v>
      </c>
      <c r="AF11" s="21">
        <v>6</v>
      </c>
      <c r="AG11" s="21" t="s">
        <v>40</v>
      </c>
      <c r="AH11" s="21" t="s">
        <v>40</v>
      </c>
      <c r="AI11" s="21" t="s">
        <v>39</v>
      </c>
      <c r="AJ11" s="21" t="s">
        <v>38</v>
      </c>
      <c r="AK11" s="21" t="s">
        <v>37</v>
      </c>
    </row>
    <row r="12" spans="1:37">
      <c r="A12" s="36" t="s">
        <v>58</v>
      </c>
      <c r="B12" s="37">
        <v>0</v>
      </c>
      <c r="C12" s="37">
        <v>247</v>
      </c>
      <c r="D12" s="38" t="s">
        <v>59</v>
      </c>
      <c r="E12" s="39"/>
      <c r="F12" s="40"/>
      <c r="G12" s="41"/>
      <c r="H12" s="42">
        <v>2.1</v>
      </c>
      <c r="I12" s="43">
        <v>1.9</v>
      </c>
      <c r="J12" s="44">
        <f>IF(H12-I12=0,H12,(H12-I12)/LN(H12/I12))</f>
        <v>1.9983322207648326</v>
      </c>
      <c r="K12" s="38" t="s">
        <v>61</v>
      </c>
      <c r="L12" s="45">
        <f>DATE(MID(K12,9,2),MID(K12,3,2),MID(K12,1,2))</f>
        <v>4893</v>
      </c>
      <c r="M12" s="46">
        <f>TIME(MID(K12,5,2),MID(K12,7,2),0)</f>
        <v>0.62152777777777779</v>
      </c>
      <c r="N12" s="47">
        <f>L12+M12</f>
        <v>4893.6215277777774</v>
      </c>
      <c r="O12" s="37">
        <v>220</v>
      </c>
      <c r="P12" s="37">
        <v>0</v>
      </c>
      <c r="Q12" s="48">
        <f t="shared" ref="Q12:Q25" si="0">IF(B12&amp;P12=0,100*LN(C12/O12),100*LN((C12-B12)/(O12-P12)))</f>
        <v>11.576079027561571</v>
      </c>
      <c r="R12" s="48">
        <f t="shared" ref="R12:R25" si="1">$Q$7*Q12</f>
        <v>260.46177812013536</v>
      </c>
      <c r="S12" s="49">
        <f>N12-G12</f>
        <v>4893.6215277777774</v>
      </c>
      <c r="T12" s="31">
        <f>DAY(S12)*24*60+HOUR(S12)*60+MINUTE(S12)-U12</f>
        <v>35455</v>
      </c>
      <c r="U12" s="37">
        <v>0</v>
      </c>
      <c r="V12" s="54">
        <f t="shared" ref="V12:V25" si="2">R12*$Q$6*1000/(J12*T12)</f>
        <v>2.829936738193692</v>
      </c>
      <c r="W12" s="42">
        <v>12</v>
      </c>
      <c r="X12" s="37"/>
      <c r="Y12" s="37"/>
      <c r="Z12" s="37"/>
      <c r="AA12" s="37">
        <v>966</v>
      </c>
      <c r="AB12" s="37"/>
      <c r="AC12" s="37" t="s">
        <v>60</v>
      </c>
      <c r="AD12" s="37"/>
      <c r="AE12" s="37"/>
      <c r="AF12" s="37"/>
      <c r="AG12" s="37"/>
      <c r="AH12" s="37"/>
      <c r="AI12" s="37"/>
      <c r="AJ12" s="37"/>
      <c r="AK12" s="37"/>
    </row>
    <row r="13" spans="1:37">
      <c r="A13" s="36" t="s">
        <v>62</v>
      </c>
      <c r="B13" s="37">
        <v>0</v>
      </c>
      <c r="C13" s="37">
        <v>236</v>
      </c>
      <c r="D13" s="38" t="s">
        <v>63</v>
      </c>
      <c r="E13" s="39">
        <f>DATE(MID(D13,9,2),MID(D13,3,2),MID(D13,1,2))</f>
        <v>4896</v>
      </c>
      <c r="F13" s="40">
        <f>TIME(MID(D13,5,2),MID(D13,7,2),0)</f>
        <v>0.35486111111111113</v>
      </c>
      <c r="G13" s="41">
        <f>E13+F13</f>
        <v>4896.3548611111109</v>
      </c>
      <c r="H13" s="42">
        <v>2.1</v>
      </c>
      <c r="I13" s="43"/>
      <c r="J13" s="44" t="e">
        <f t="shared" ref="J13:J25" si="3">IF(H13-I13=0,H13,(H13-I13)/LN(H13/I13))</f>
        <v>#DIV/0!</v>
      </c>
      <c r="K13" s="38"/>
      <c r="L13" s="45" t="e">
        <f>DATE(MID(K13,9,2),MID(K13,3,2),MID(K13,1,2))</f>
        <v>#VALUE!</v>
      </c>
      <c r="M13" s="46" t="e">
        <f>TIME(MID(K13,5,2),MID(K13,7,2),0)</f>
        <v>#VALUE!</v>
      </c>
      <c r="N13" s="47" t="e">
        <f>L13+M13</f>
        <v>#VALUE!</v>
      </c>
      <c r="O13" s="37"/>
      <c r="P13" s="37"/>
      <c r="Q13" s="48" t="e">
        <f t="shared" si="0"/>
        <v>#DIV/0!</v>
      </c>
      <c r="R13" s="48" t="e">
        <f t="shared" si="1"/>
        <v>#DIV/0!</v>
      </c>
      <c r="S13" s="49" t="e">
        <f>N13-G13</f>
        <v>#VALUE!</v>
      </c>
      <c r="T13" s="50" t="e">
        <f>DAY(S13)*24*60+HOUR(S13)*60+MINUTE(S13)-U13</f>
        <v>#VALUE!</v>
      </c>
      <c r="U13" s="52"/>
      <c r="V13" s="54" t="e">
        <f t="shared" si="2"/>
        <v>#DIV/0!</v>
      </c>
      <c r="W13" s="53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>
      <c r="A14" s="36"/>
      <c r="B14" s="37"/>
      <c r="C14" s="37"/>
      <c r="D14" s="38"/>
      <c r="E14" s="39" t="e">
        <f t="shared" ref="E14:E25" si="4">DATE(MID(D14,9,2),MID(D14,3,2),MID(D14,1,2))</f>
        <v>#VALUE!</v>
      </c>
      <c r="F14" s="40" t="e">
        <f t="shared" ref="F14:F25" si="5">TIME(MID(D14,5,2),MID(D14,7,2),0)</f>
        <v>#VALUE!</v>
      </c>
      <c r="G14" s="41" t="e">
        <f t="shared" ref="G14:G25" si="6">E14+F14</f>
        <v>#VALUE!</v>
      </c>
      <c r="H14" s="42"/>
      <c r="I14" s="43"/>
      <c r="J14" s="44">
        <f t="shared" si="3"/>
        <v>0</v>
      </c>
      <c r="K14" s="38"/>
      <c r="L14" s="45" t="e">
        <f t="shared" ref="L14:L25" si="7">DATE(MID(K14,9,2),MID(K14,3,2),MID(K14,1,2))</f>
        <v>#VALUE!</v>
      </c>
      <c r="M14" s="46" t="e">
        <f t="shared" ref="M14:M25" si="8">TIME(MID(K14,5,2),MID(K14,7,2),0)</f>
        <v>#VALUE!</v>
      </c>
      <c r="N14" s="47" t="e">
        <f t="shared" ref="N14:N25" si="9">L14+M14</f>
        <v>#VALUE!</v>
      </c>
      <c r="O14" s="37"/>
      <c r="P14" s="37"/>
      <c r="Q14" s="48" t="e">
        <f t="shared" si="0"/>
        <v>#DIV/0!</v>
      </c>
      <c r="R14" s="48" t="e">
        <f t="shared" si="1"/>
        <v>#DIV/0!</v>
      </c>
      <c r="S14" s="49" t="e">
        <f t="shared" ref="S14:S25" si="10">N14-G14</f>
        <v>#VALUE!</v>
      </c>
      <c r="T14" s="50" t="e">
        <f t="shared" ref="T14:T25" si="11">DAY(S14)*24*60+HOUR(S14)*60+MINUTE(S14)-U14</f>
        <v>#VALUE!</v>
      </c>
      <c r="U14" s="52"/>
      <c r="V14" s="54" t="e">
        <f t="shared" si="2"/>
        <v>#DIV/0!</v>
      </c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>
      <c r="A15" s="36"/>
      <c r="B15" s="37"/>
      <c r="C15" s="37"/>
      <c r="D15" s="38"/>
      <c r="E15" s="39" t="e">
        <f t="shared" si="4"/>
        <v>#VALUE!</v>
      </c>
      <c r="F15" s="40" t="e">
        <f t="shared" si="5"/>
        <v>#VALUE!</v>
      </c>
      <c r="G15" s="41" t="e">
        <f t="shared" si="6"/>
        <v>#VALUE!</v>
      </c>
      <c r="H15" s="42"/>
      <c r="I15" s="43"/>
      <c r="J15" s="44">
        <f t="shared" si="3"/>
        <v>0</v>
      </c>
      <c r="K15" s="38"/>
      <c r="L15" s="45" t="e">
        <f t="shared" si="7"/>
        <v>#VALUE!</v>
      </c>
      <c r="M15" s="46" t="e">
        <f t="shared" si="8"/>
        <v>#VALUE!</v>
      </c>
      <c r="N15" s="47" t="e">
        <f t="shared" si="9"/>
        <v>#VALUE!</v>
      </c>
      <c r="O15" s="37"/>
      <c r="P15" s="37"/>
      <c r="Q15" s="48" t="e">
        <f t="shared" si="0"/>
        <v>#DIV/0!</v>
      </c>
      <c r="R15" s="48" t="e">
        <f t="shared" si="1"/>
        <v>#DIV/0!</v>
      </c>
      <c r="S15" s="49" t="e">
        <f t="shared" si="10"/>
        <v>#VALUE!</v>
      </c>
      <c r="T15" s="50" t="e">
        <f t="shared" si="11"/>
        <v>#VALUE!</v>
      </c>
      <c r="U15" s="52"/>
      <c r="V15" s="54" t="e">
        <f t="shared" si="2"/>
        <v>#DIV/0!</v>
      </c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>
      <c r="A16" s="36"/>
      <c r="B16" s="37"/>
      <c r="C16" s="37"/>
      <c r="D16" s="38"/>
      <c r="E16" s="39" t="e">
        <f t="shared" si="4"/>
        <v>#VALUE!</v>
      </c>
      <c r="F16" s="40" t="e">
        <f t="shared" si="5"/>
        <v>#VALUE!</v>
      </c>
      <c r="G16" s="41" t="e">
        <f t="shared" si="6"/>
        <v>#VALUE!</v>
      </c>
      <c r="H16" s="42"/>
      <c r="I16" s="43"/>
      <c r="J16" s="44">
        <f t="shared" si="3"/>
        <v>0</v>
      </c>
      <c r="K16" s="38"/>
      <c r="L16" s="45" t="e">
        <f t="shared" si="7"/>
        <v>#VALUE!</v>
      </c>
      <c r="M16" s="46" t="e">
        <f t="shared" si="8"/>
        <v>#VALUE!</v>
      </c>
      <c r="N16" s="47" t="e">
        <f t="shared" si="9"/>
        <v>#VALUE!</v>
      </c>
      <c r="O16" s="37"/>
      <c r="P16" s="37"/>
      <c r="Q16" s="48" t="e">
        <f t="shared" si="0"/>
        <v>#DIV/0!</v>
      </c>
      <c r="R16" s="48" t="e">
        <f t="shared" si="1"/>
        <v>#DIV/0!</v>
      </c>
      <c r="S16" s="49" t="e">
        <f t="shared" si="10"/>
        <v>#VALUE!</v>
      </c>
      <c r="T16" s="50" t="e">
        <f t="shared" si="11"/>
        <v>#VALUE!</v>
      </c>
      <c r="U16" s="52"/>
      <c r="V16" s="54" t="e">
        <f t="shared" si="2"/>
        <v>#DIV/0!</v>
      </c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1:37">
      <c r="A17" s="36"/>
      <c r="B17" s="37"/>
      <c r="C17" s="37"/>
      <c r="D17" s="38"/>
      <c r="E17" s="39" t="e">
        <f t="shared" si="4"/>
        <v>#VALUE!</v>
      </c>
      <c r="F17" s="40" t="e">
        <f t="shared" si="5"/>
        <v>#VALUE!</v>
      </c>
      <c r="G17" s="41" t="e">
        <f t="shared" si="6"/>
        <v>#VALUE!</v>
      </c>
      <c r="H17" s="42"/>
      <c r="I17" s="43"/>
      <c r="J17" s="44">
        <f t="shared" si="3"/>
        <v>0</v>
      </c>
      <c r="K17" s="38"/>
      <c r="L17" s="45" t="e">
        <f t="shared" si="7"/>
        <v>#VALUE!</v>
      </c>
      <c r="M17" s="46" t="e">
        <f t="shared" si="8"/>
        <v>#VALUE!</v>
      </c>
      <c r="N17" s="47" t="e">
        <f t="shared" si="9"/>
        <v>#VALUE!</v>
      </c>
      <c r="O17" s="37"/>
      <c r="P17" s="37"/>
      <c r="Q17" s="48" t="e">
        <f t="shared" si="0"/>
        <v>#DIV/0!</v>
      </c>
      <c r="R17" s="48" t="e">
        <f t="shared" si="1"/>
        <v>#DIV/0!</v>
      </c>
      <c r="S17" s="49" t="e">
        <f t="shared" si="10"/>
        <v>#VALUE!</v>
      </c>
      <c r="T17" s="50" t="e">
        <f t="shared" si="11"/>
        <v>#VALUE!</v>
      </c>
      <c r="U17" s="52"/>
      <c r="V17" s="54" t="e">
        <f t="shared" si="2"/>
        <v>#DIV/0!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1:37">
      <c r="A18" s="36"/>
      <c r="B18" s="37"/>
      <c r="C18" s="37"/>
      <c r="D18" s="38"/>
      <c r="E18" s="39" t="e">
        <f t="shared" si="4"/>
        <v>#VALUE!</v>
      </c>
      <c r="F18" s="40" t="e">
        <f t="shared" si="5"/>
        <v>#VALUE!</v>
      </c>
      <c r="G18" s="41" t="e">
        <f t="shared" si="6"/>
        <v>#VALUE!</v>
      </c>
      <c r="H18" s="42"/>
      <c r="I18" s="43"/>
      <c r="J18" s="44">
        <f t="shared" si="3"/>
        <v>0</v>
      </c>
      <c r="K18" s="38"/>
      <c r="L18" s="45" t="e">
        <f t="shared" si="7"/>
        <v>#VALUE!</v>
      </c>
      <c r="M18" s="46" t="e">
        <f t="shared" si="8"/>
        <v>#VALUE!</v>
      </c>
      <c r="N18" s="47" t="e">
        <f t="shared" si="9"/>
        <v>#VALUE!</v>
      </c>
      <c r="O18" s="37"/>
      <c r="P18" s="37"/>
      <c r="Q18" s="48" t="e">
        <f t="shared" si="0"/>
        <v>#DIV/0!</v>
      </c>
      <c r="R18" s="48" t="e">
        <f t="shared" si="1"/>
        <v>#DIV/0!</v>
      </c>
      <c r="S18" s="49" t="e">
        <f t="shared" si="10"/>
        <v>#VALUE!</v>
      </c>
      <c r="T18" s="50" t="e">
        <f t="shared" si="11"/>
        <v>#VALUE!</v>
      </c>
      <c r="U18" s="52"/>
      <c r="V18" s="54" t="e">
        <f t="shared" si="2"/>
        <v>#DIV/0!</v>
      </c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1:37">
      <c r="A19" s="36"/>
      <c r="B19" s="37"/>
      <c r="C19" s="37"/>
      <c r="D19" s="38"/>
      <c r="E19" s="39" t="e">
        <f t="shared" si="4"/>
        <v>#VALUE!</v>
      </c>
      <c r="F19" s="40" t="e">
        <f t="shared" si="5"/>
        <v>#VALUE!</v>
      </c>
      <c r="G19" s="41" t="e">
        <f t="shared" si="6"/>
        <v>#VALUE!</v>
      </c>
      <c r="H19" s="42"/>
      <c r="I19" s="43"/>
      <c r="J19" s="44">
        <f t="shared" si="3"/>
        <v>0</v>
      </c>
      <c r="K19" s="38"/>
      <c r="L19" s="45" t="e">
        <f t="shared" si="7"/>
        <v>#VALUE!</v>
      </c>
      <c r="M19" s="46" t="e">
        <f t="shared" si="8"/>
        <v>#VALUE!</v>
      </c>
      <c r="N19" s="47" t="e">
        <f t="shared" si="9"/>
        <v>#VALUE!</v>
      </c>
      <c r="O19" s="37"/>
      <c r="P19" s="37"/>
      <c r="Q19" s="48" t="e">
        <f t="shared" si="0"/>
        <v>#DIV/0!</v>
      </c>
      <c r="R19" s="48" t="e">
        <f t="shared" si="1"/>
        <v>#DIV/0!</v>
      </c>
      <c r="S19" s="49" t="e">
        <f t="shared" si="10"/>
        <v>#VALUE!</v>
      </c>
      <c r="T19" s="50" t="e">
        <f t="shared" si="11"/>
        <v>#VALUE!</v>
      </c>
      <c r="U19" s="52"/>
      <c r="V19" s="54" t="e">
        <f t="shared" si="2"/>
        <v>#DIV/0!</v>
      </c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1:37">
      <c r="A20" s="36"/>
      <c r="B20" s="37"/>
      <c r="C20" s="37"/>
      <c r="D20" s="38"/>
      <c r="E20" s="39" t="e">
        <f t="shared" si="4"/>
        <v>#VALUE!</v>
      </c>
      <c r="F20" s="40" t="e">
        <f t="shared" si="5"/>
        <v>#VALUE!</v>
      </c>
      <c r="G20" s="41" t="e">
        <f t="shared" si="6"/>
        <v>#VALUE!</v>
      </c>
      <c r="H20" s="42"/>
      <c r="I20" s="43"/>
      <c r="J20" s="44">
        <f t="shared" si="3"/>
        <v>0</v>
      </c>
      <c r="K20" s="38"/>
      <c r="L20" s="45" t="e">
        <f t="shared" si="7"/>
        <v>#VALUE!</v>
      </c>
      <c r="M20" s="46" t="e">
        <f t="shared" si="8"/>
        <v>#VALUE!</v>
      </c>
      <c r="N20" s="47" t="e">
        <f t="shared" si="9"/>
        <v>#VALUE!</v>
      </c>
      <c r="O20" s="37"/>
      <c r="P20" s="37"/>
      <c r="Q20" s="48" t="e">
        <f t="shared" si="0"/>
        <v>#DIV/0!</v>
      </c>
      <c r="R20" s="48" t="e">
        <f t="shared" si="1"/>
        <v>#DIV/0!</v>
      </c>
      <c r="S20" s="49" t="e">
        <f t="shared" si="10"/>
        <v>#VALUE!</v>
      </c>
      <c r="T20" s="50" t="e">
        <f t="shared" si="11"/>
        <v>#VALUE!</v>
      </c>
      <c r="U20" s="52"/>
      <c r="V20" s="54" t="e">
        <f t="shared" si="2"/>
        <v>#DIV/0!</v>
      </c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>
      <c r="A21" s="36"/>
      <c r="B21" s="37"/>
      <c r="C21" s="37"/>
      <c r="D21" s="38"/>
      <c r="E21" s="39" t="e">
        <f t="shared" si="4"/>
        <v>#VALUE!</v>
      </c>
      <c r="F21" s="40" t="e">
        <f t="shared" si="5"/>
        <v>#VALUE!</v>
      </c>
      <c r="G21" s="41" t="e">
        <f t="shared" si="6"/>
        <v>#VALUE!</v>
      </c>
      <c r="H21" s="42"/>
      <c r="I21" s="43"/>
      <c r="J21" s="44">
        <f t="shared" si="3"/>
        <v>0</v>
      </c>
      <c r="K21" s="38"/>
      <c r="L21" s="45" t="e">
        <f t="shared" si="7"/>
        <v>#VALUE!</v>
      </c>
      <c r="M21" s="46" t="e">
        <f t="shared" si="8"/>
        <v>#VALUE!</v>
      </c>
      <c r="N21" s="47" t="e">
        <f t="shared" si="9"/>
        <v>#VALUE!</v>
      </c>
      <c r="O21" s="37"/>
      <c r="P21" s="37"/>
      <c r="Q21" s="48" t="e">
        <f t="shared" si="0"/>
        <v>#DIV/0!</v>
      </c>
      <c r="R21" s="48" t="e">
        <f t="shared" si="1"/>
        <v>#DIV/0!</v>
      </c>
      <c r="S21" s="49" t="e">
        <f t="shared" si="10"/>
        <v>#VALUE!</v>
      </c>
      <c r="T21" s="50" t="e">
        <f t="shared" si="11"/>
        <v>#VALUE!</v>
      </c>
      <c r="U21" s="52"/>
      <c r="V21" s="54" t="e">
        <f t="shared" si="2"/>
        <v>#DIV/0!</v>
      </c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>
      <c r="A22" s="36"/>
      <c r="B22" s="37"/>
      <c r="C22" s="37"/>
      <c r="D22" s="38"/>
      <c r="E22" s="39" t="e">
        <f t="shared" si="4"/>
        <v>#VALUE!</v>
      </c>
      <c r="F22" s="40" t="e">
        <f t="shared" si="5"/>
        <v>#VALUE!</v>
      </c>
      <c r="G22" s="41" t="e">
        <f t="shared" si="6"/>
        <v>#VALUE!</v>
      </c>
      <c r="H22" s="42"/>
      <c r="I22" s="43"/>
      <c r="J22" s="44">
        <f t="shared" si="3"/>
        <v>0</v>
      </c>
      <c r="K22" s="38"/>
      <c r="L22" s="45" t="e">
        <f t="shared" si="7"/>
        <v>#VALUE!</v>
      </c>
      <c r="M22" s="46" t="e">
        <f t="shared" si="8"/>
        <v>#VALUE!</v>
      </c>
      <c r="N22" s="47" t="e">
        <f t="shared" si="9"/>
        <v>#VALUE!</v>
      </c>
      <c r="O22" s="37"/>
      <c r="P22" s="37"/>
      <c r="Q22" s="48" t="e">
        <f t="shared" si="0"/>
        <v>#DIV/0!</v>
      </c>
      <c r="R22" s="48" t="e">
        <f t="shared" si="1"/>
        <v>#DIV/0!</v>
      </c>
      <c r="S22" s="49" t="e">
        <f t="shared" si="10"/>
        <v>#VALUE!</v>
      </c>
      <c r="T22" s="50" t="e">
        <f t="shared" si="11"/>
        <v>#VALUE!</v>
      </c>
      <c r="U22" s="52"/>
      <c r="V22" s="54" t="e">
        <f t="shared" si="2"/>
        <v>#DIV/0!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spans="1:37">
      <c r="A23" s="36"/>
      <c r="B23" s="37"/>
      <c r="C23" s="37"/>
      <c r="D23" s="38"/>
      <c r="E23" s="39" t="e">
        <f t="shared" si="4"/>
        <v>#VALUE!</v>
      </c>
      <c r="F23" s="40" t="e">
        <f t="shared" si="5"/>
        <v>#VALUE!</v>
      </c>
      <c r="G23" s="41" t="e">
        <f t="shared" si="6"/>
        <v>#VALUE!</v>
      </c>
      <c r="H23" s="42"/>
      <c r="I23" s="43"/>
      <c r="J23" s="44">
        <f t="shared" si="3"/>
        <v>0</v>
      </c>
      <c r="K23" s="38"/>
      <c r="L23" s="45" t="e">
        <f t="shared" si="7"/>
        <v>#VALUE!</v>
      </c>
      <c r="M23" s="46" t="e">
        <f t="shared" si="8"/>
        <v>#VALUE!</v>
      </c>
      <c r="N23" s="47" t="e">
        <f t="shared" si="9"/>
        <v>#VALUE!</v>
      </c>
      <c r="O23" s="37"/>
      <c r="P23" s="37"/>
      <c r="Q23" s="48" t="e">
        <f t="shared" si="0"/>
        <v>#DIV/0!</v>
      </c>
      <c r="R23" s="48" t="e">
        <f t="shared" si="1"/>
        <v>#DIV/0!</v>
      </c>
      <c r="S23" s="49" t="e">
        <f t="shared" si="10"/>
        <v>#VALUE!</v>
      </c>
      <c r="T23" s="50" t="e">
        <f t="shared" si="11"/>
        <v>#VALUE!</v>
      </c>
      <c r="U23" s="52"/>
      <c r="V23" s="54" t="e">
        <f t="shared" si="2"/>
        <v>#DIV/0!</v>
      </c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1:37">
      <c r="A24" s="36"/>
      <c r="B24" s="37"/>
      <c r="C24" s="37"/>
      <c r="D24" s="38"/>
      <c r="E24" s="39" t="e">
        <f t="shared" si="4"/>
        <v>#VALUE!</v>
      </c>
      <c r="F24" s="40" t="e">
        <f t="shared" si="5"/>
        <v>#VALUE!</v>
      </c>
      <c r="G24" s="41" t="e">
        <f t="shared" si="6"/>
        <v>#VALUE!</v>
      </c>
      <c r="H24" s="42"/>
      <c r="I24" s="43"/>
      <c r="J24" s="44">
        <f t="shared" si="3"/>
        <v>0</v>
      </c>
      <c r="K24" s="38"/>
      <c r="L24" s="45" t="e">
        <f t="shared" si="7"/>
        <v>#VALUE!</v>
      </c>
      <c r="M24" s="46" t="e">
        <f t="shared" si="8"/>
        <v>#VALUE!</v>
      </c>
      <c r="N24" s="47" t="e">
        <f t="shared" si="9"/>
        <v>#VALUE!</v>
      </c>
      <c r="O24" s="37"/>
      <c r="P24" s="37"/>
      <c r="Q24" s="48" t="e">
        <f t="shared" si="0"/>
        <v>#DIV/0!</v>
      </c>
      <c r="R24" s="48" t="e">
        <f t="shared" si="1"/>
        <v>#DIV/0!</v>
      </c>
      <c r="S24" s="49" t="e">
        <f t="shared" si="10"/>
        <v>#VALUE!</v>
      </c>
      <c r="T24" s="50" t="e">
        <f t="shared" si="11"/>
        <v>#VALUE!</v>
      </c>
      <c r="U24" s="52"/>
      <c r="V24" s="54" t="e">
        <f t="shared" si="2"/>
        <v>#DIV/0!</v>
      </c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>
      <c r="A25" s="36"/>
      <c r="B25" s="37"/>
      <c r="C25" s="37"/>
      <c r="D25" s="38"/>
      <c r="E25" s="39" t="e">
        <f t="shared" si="4"/>
        <v>#VALUE!</v>
      </c>
      <c r="F25" s="40" t="e">
        <f t="shared" si="5"/>
        <v>#VALUE!</v>
      </c>
      <c r="G25" s="41" t="e">
        <f t="shared" si="6"/>
        <v>#VALUE!</v>
      </c>
      <c r="H25" s="42"/>
      <c r="I25" s="43"/>
      <c r="J25" s="44">
        <f t="shared" si="3"/>
        <v>0</v>
      </c>
      <c r="K25" s="38"/>
      <c r="L25" s="45" t="e">
        <f t="shared" si="7"/>
        <v>#VALUE!</v>
      </c>
      <c r="M25" s="46" t="e">
        <f t="shared" si="8"/>
        <v>#VALUE!</v>
      </c>
      <c r="N25" s="47" t="e">
        <f t="shared" si="9"/>
        <v>#VALUE!</v>
      </c>
      <c r="O25" s="37"/>
      <c r="P25" s="37"/>
      <c r="Q25" s="48" t="e">
        <f t="shared" si="0"/>
        <v>#DIV/0!</v>
      </c>
      <c r="R25" s="48" t="e">
        <f t="shared" si="1"/>
        <v>#DIV/0!</v>
      </c>
      <c r="S25" s="49" t="e">
        <f t="shared" si="10"/>
        <v>#VALUE!</v>
      </c>
      <c r="T25" s="50" t="e">
        <f t="shared" si="11"/>
        <v>#VALUE!</v>
      </c>
      <c r="U25" s="52"/>
      <c r="V25" s="54" t="e">
        <f t="shared" si="2"/>
        <v>#DIV/0!</v>
      </c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9" spans="1:37" ht="15" customHeight="1">
      <c r="Q29" s="15"/>
    </row>
    <row r="31" spans="1:37" ht="15" customHeight="1">
      <c r="P31" s="16"/>
    </row>
  </sheetData>
  <dataConsolidate>
    <dataRefs count="1">
      <dataRef ref="E12:I12" sheet="I période"/>
    </dataRefs>
  </dataConsolidate>
  <mergeCells count="13">
    <mergeCell ref="W9:AJ9"/>
    <mergeCell ref="O9:P9"/>
    <mergeCell ref="B9:C9"/>
    <mergeCell ref="H9:J9"/>
    <mergeCell ref="Q9:T9"/>
    <mergeCell ref="A7:B7"/>
    <mergeCell ref="C7:H7"/>
    <mergeCell ref="K7:P7"/>
    <mergeCell ref="A5:B5"/>
    <mergeCell ref="C5:D5"/>
    <mergeCell ref="A6:B6"/>
    <mergeCell ref="C6:H6"/>
    <mergeCell ref="J6:P6"/>
  </mergeCells>
  <phoneticPr fontId="10" type="noConversion"/>
  <pageMargins left="0.31496062992125984" right="0.11811023622047245" top="0.35433070866141736" bottom="0.35433070866141736" header="0.31496062992125984" footer="0.31496062992125984"/>
  <pageSetup paperSize="9" orientation="landscape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31"/>
  <sheetViews>
    <sheetView topLeftCell="A4" workbookViewId="0">
      <selection activeCell="AI16" sqref="AI16"/>
    </sheetView>
  </sheetViews>
  <sheetFormatPr baseColWidth="10" defaultColWidth="9.140625" defaultRowHeight="15"/>
  <cols>
    <col min="1" max="1" width="12.85546875" style="4" customWidth="1"/>
    <col min="2" max="2" width="5.5703125" style="4" customWidth="1"/>
    <col min="3" max="3" width="7.140625" style="4" customWidth="1"/>
    <col min="4" max="4" width="15.42578125" style="4" customWidth="1"/>
    <col min="5" max="5" width="8.140625" style="4" hidden="1" customWidth="1"/>
    <col min="6" max="6" width="8.42578125" style="4" hidden="1" customWidth="1"/>
    <col min="7" max="7" width="13.28515625" style="4" hidden="1" customWidth="1"/>
    <col min="8" max="9" width="7" style="4" customWidth="1"/>
    <col min="10" max="10" width="7.28515625" style="4" customWidth="1"/>
    <col min="11" max="11" width="15.42578125" style="4" customWidth="1"/>
    <col min="12" max="12" width="9.140625" style="4" hidden="1" customWidth="1"/>
    <col min="13" max="13" width="8.140625" style="4" hidden="1" customWidth="1"/>
    <col min="14" max="14" width="13.28515625" style="4" hidden="1" customWidth="1"/>
    <col min="15" max="15" width="6.85546875" style="4" customWidth="1"/>
    <col min="16" max="16" width="6" style="4" customWidth="1"/>
    <col min="17" max="17" width="9.140625" style="5"/>
    <col min="18" max="18" width="9.140625" style="4"/>
    <col min="19" max="19" width="15.28515625" style="4" hidden="1" customWidth="1"/>
    <col min="20" max="20" width="9.42578125" style="4" bestFit="1" customWidth="1"/>
    <col min="21" max="21" width="10.7109375" style="4" customWidth="1"/>
    <col min="22" max="34" width="9.140625" style="4"/>
    <col min="35" max="35" width="10.7109375" style="4" customWidth="1"/>
    <col min="36" max="36" width="10.5703125" style="4" customWidth="1"/>
    <col min="37" max="37" width="25.85546875" style="4" customWidth="1"/>
    <col min="38" max="16384" width="9.140625" style="4"/>
  </cols>
  <sheetData>
    <row r="1" spans="1:37" ht="21">
      <c r="A1" s="6" t="s">
        <v>18</v>
      </c>
    </row>
    <row r="2" spans="1:37" ht="18.75">
      <c r="A2" s="7" t="s">
        <v>66</v>
      </c>
      <c r="T2" s="9"/>
    </row>
    <row r="3" spans="1:37">
      <c r="A3" s="4" t="s">
        <v>20</v>
      </c>
      <c r="O3" s="3"/>
      <c r="P3" s="11" t="s">
        <v>14</v>
      </c>
    </row>
    <row r="4" spans="1:37">
      <c r="O4" s="12"/>
      <c r="P4" s="11" t="s">
        <v>15</v>
      </c>
    </row>
    <row r="5" spans="1:37">
      <c r="A5" s="58" t="s">
        <v>21</v>
      </c>
      <c r="B5" s="58"/>
      <c r="C5" s="61"/>
      <c r="D5" s="61"/>
      <c r="E5" s="8"/>
      <c r="F5" s="8"/>
      <c r="G5" s="8"/>
      <c r="H5" s="1"/>
      <c r="L5" s="13"/>
      <c r="M5" s="13"/>
      <c r="N5" s="13"/>
    </row>
    <row r="6" spans="1:37">
      <c r="A6" s="62" t="s">
        <v>22</v>
      </c>
      <c r="B6" s="62"/>
      <c r="C6" s="59"/>
      <c r="D6" s="59"/>
      <c r="E6" s="59"/>
      <c r="F6" s="59"/>
      <c r="G6" s="59"/>
      <c r="H6" s="59"/>
      <c r="J6" s="63" t="s">
        <v>16</v>
      </c>
      <c r="K6" s="63"/>
      <c r="L6" s="63"/>
      <c r="M6" s="63"/>
      <c r="N6" s="63"/>
      <c r="O6" s="63"/>
      <c r="P6" s="63"/>
      <c r="Q6" s="3">
        <v>0.76980000000000004</v>
      </c>
    </row>
    <row r="7" spans="1:37">
      <c r="A7" s="58" t="s">
        <v>23</v>
      </c>
      <c r="B7" s="58"/>
      <c r="C7" s="59" t="s">
        <v>65</v>
      </c>
      <c r="D7" s="59"/>
      <c r="E7" s="59"/>
      <c r="F7" s="59"/>
      <c r="G7" s="59"/>
      <c r="H7" s="59"/>
      <c r="K7" s="60" t="s">
        <v>17</v>
      </c>
      <c r="L7" s="60"/>
      <c r="M7" s="60"/>
      <c r="N7" s="60"/>
      <c r="O7" s="60"/>
      <c r="P7" s="60"/>
      <c r="Q7" s="2">
        <v>22.5</v>
      </c>
    </row>
    <row r="8" spans="1:37">
      <c r="B8" s="5"/>
    </row>
    <row r="9" spans="1:37" s="17" customFormat="1" ht="33.75" customHeight="1">
      <c r="A9" s="19"/>
      <c r="B9" s="64" t="s">
        <v>26</v>
      </c>
      <c r="C9" s="64"/>
      <c r="D9" s="19" t="s">
        <v>27</v>
      </c>
      <c r="E9" s="19"/>
      <c r="F9" s="19"/>
      <c r="G9" s="19"/>
      <c r="H9" s="64" t="s">
        <v>28</v>
      </c>
      <c r="I9" s="64"/>
      <c r="J9" s="64"/>
      <c r="K9" s="19" t="s">
        <v>30</v>
      </c>
      <c r="L9" s="19"/>
      <c r="M9" s="19"/>
      <c r="N9" s="19"/>
      <c r="O9" s="64" t="s">
        <v>31</v>
      </c>
      <c r="P9" s="64"/>
      <c r="Q9" s="64" t="s">
        <v>32</v>
      </c>
      <c r="R9" s="64"/>
      <c r="S9" s="64"/>
      <c r="T9" s="64"/>
      <c r="U9" s="19"/>
      <c r="V9" s="19" t="s">
        <v>34</v>
      </c>
      <c r="W9" s="64" t="s">
        <v>41</v>
      </c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19" t="s">
        <v>36</v>
      </c>
    </row>
    <row r="10" spans="1:37" s="10" customFormat="1" ht="40.5" customHeight="1">
      <c r="A10" s="56" t="s">
        <v>24</v>
      </c>
      <c r="B10" s="18" t="s">
        <v>0</v>
      </c>
      <c r="C10" s="18" t="s">
        <v>1</v>
      </c>
      <c r="D10" s="55" t="s">
        <v>9</v>
      </c>
      <c r="E10" s="18"/>
      <c r="F10" s="18"/>
      <c r="G10" s="18"/>
      <c r="H10" s="18" t="s">
        <v>2</v>
      </c>
      <c r="I10" s="18" t="s">
        <v>3</v>
      </c>
      <c r="J10" s="18" t="s">
        <v>29</v>
      </c>
      <c r="K10" s="55" t="s">
        <v>9</v>
      </c>
      <c r="L10" s="18"/>
      <c r="M10" s="18"/>
      <c r="N10" s="18"/>
      <c r="O10" s="18" t="s">
        <v>4</v>
      </c>
      <c r="P10" s="18" t="s">
        <v>5</v>
      </c>
      <c r="Q10" s="20" t="s">
        <v>7</v>
      </c>
      <c r="R10" s="20" t="s">
        <v>6</v>
      </c>
      <c r="S10" s="20"/>
      <c r="T10" s="20" t="s">
        <v>33</v>
      </c>
      <c r="U10" s="20" t="s">
        <v>35</v>
      </c>
      <c r="V10" s="20" t="s">
        <v>8</v>
      </c>
      <c r="W10" s="20" t="s">
        <v>42</v>
      </c>
      <c r="X10" s="20" t="s">
        <v>43</v>
      </c>
      <c r="Y10" s="18" t="s">
        <v>44</v>
      </c>
      <c r="Z10" s="18" t="s">
        <v>45</v>
      </c>
      <c r="AA10" s="18" t="s">
        <v>46</v>
      </c>
      <c r="AB10" s="18" t="s">
        <v>47</v>
      </c>
      <c r="AC10" s="18" t="s">
        <v>48</v>
      </c>
      <c r="AD10" s="18" t="s">
        <v>49</v>
      </c>
      <c r="AE10" s="18" t="s">
        <v>50</v>
      </c>
      <c r="AF10" s="18" t="s">
        <v>51</v>
      </c>
      <c r="AG10" s="18" t="s">
        <v>52</v>
      </c>
      <c r="AH10" s="18" t="s">
        <v>53</v>
      </c>
      <c r="AI10" s="18" t="s">
        <v>54</v>
      </c>
      <c r="AJ10" s="18" t="s">
        <v>55</v>
      </c>
      <c r="AK10" s="18"/>
    </row>
    <row r="11" spans="1:37" s="14" customFormat="1">
      <c r="A11" s="57" t="s">
        <v>25</v>
      </c>
      <c r="B11" s="21">
        <v>0</v>
      </c>
      <c r="C11" s="21">
        <v>120.5</v>
      </c>
      <c r="D11" s="22" t="s">
        <v>10</v>
      </c>
      <c r="E11" s="23">
        <f>DATE(MID(D11,9,2),MID(D11,3,2),MID(D11,1,2))</f>
        <v>4425</v>
      </c>
      <c r="F11" s="24">
        <f>TIME(MID(D11,5,2),MID(D11,7,2),0)</f>
        <v>0.56805555555555554</v>
      </c>
      <c r="G11" s="25">
        <f>E11+F11</f>
        <v>4425.5680555555555</v>
      </c>
      <c r="H11" s="26">
        <v>1.6</v>
      </c>
      <c r="I11" s="27">
        <v>1.4</v>
      </c>
      <c r="J11" s="28">
        <f>IF(H11-I11=0,H11,(H11-I11)/LN(H11/I11))</f>
        <v>1.4977751378837234</v>
      </c>
      <c r="K11" s="22" t="s">
        <v>11</v>
      </c>
      <c r="L11" s="23">
        <f>DATE(MID(K11,9,2),MID(K11,3,2),MID(K11,1,2))</f>
        <v>4426</v>
      </c>
      <c r="M11" s="24">
        <f>TIME(MID(K11,5,2),MID(K11,7,2),0)</f>
        <v>0.47361111111111115</v>
      </c>
      <c r="N11" s="25">
        <f>L11+M11</f>
        <v>4426.4736111111115</v>
      </c>
      <c r="O11" s="21">
        <v>78.599999999999994</v>
      </c>
      <c r="P11" s="21">
        <v>0</v>
      </c>
      <c r="Q11" s="29">
        <f>IF(B11&amp;P11=0,100*LN(C11/O11),100*LN((C11-B11)/(O11-P11)))</f>
        <v>42.727805349554885</v>
      </c>
      <c r="R11" s="29">
        <f>22.5*Q11</f>
        <v>961.37562036498491</v>
      </c>
      <c r="S11" s="30">
        <f>N11-G11</f>
        <v>0.90555555555602041</v>
      </c>
      <c r="T11" s="31">
        <f>DAY(S11)*24*60+HOUR(S11)*60+MINUTE(S11)-U11</f>
        <v>1299</v>
      </c>
      <c r="U11" s="32">
        <v>5</v>
      </c>
      <c r="V11" s="33">
        <f>R11*$Q$6*1000/(J11*T11)</f>
        <v>380.37787070946166</v>
      </c>
      <c r="W11" s="34">
        <v>0.5</v>
      </c>
      <c r="X11" s="35">
        <v>-10.8</v>
      </c>
      <c r="Y11" s="35">
        <v>72</v>
      </c>
      <c r="Z11" s="35">
        <v>67</v>
      </c>
      <c r="AA11" s="35">
        <v>1009</v>
      </c>
      <c r="AB11" s="21">
        <v>1012</v>
      </c>
      <c r="AC11" s="21" t="s">
        <v>13</v>
      </c>
      <c r="AD11" s="21" t="s">
        <v>12</v>
      </c>
      <c r="AE11" s="21">
        <v>0.5</v>
      </c>
      <c r="AF11" s="21">
        <v>6</v>
      </c>
      <c r="AG11" s="21" t="s">
        <v>40</v>
      </c>
      <c r="AH11" s="21" t="s">
        <v>40</v>
      </c>
      <c r="AI11" s="21" t="s">
        <v>39</v>
      </c>
      <c r="AJ11" s="21" t="s">
        <v>38</v>
      </c>
      <c r="AK11" s="21" t="s">
        <v>37</v>
      </c>
    </row>
    <row r="12" spans="1:37">
      <c r="A12" s="36" t="s">
        <v>67</v>
      </c>
      <c r="B12" s="37">
        <v>0</v>
      </c>
      <c r="C12" s="37">
        <v>110.8</v>
      </c>
      <c r="D12" s="38" t="s">
        <v>68</v>
      </c>
      <c r="E12" s="39"/>
      <c r="F12" s="40"/>
      <c r="G12" s="41"/>
      <c r="H12" s="42">
        <v>1.5</v>
      </c>
      <c r="I12" s="43">
        <v>1.3</v>
      </c>
      <c r="J12" s="44">
        <f>IF(H12-I12=0,H12,(H12-I12)/LN(H12/I12))</f>
        <v>1.3976157995420397</v>
      </c>
      <c r="K12" s="38" t="s">
        <v>72</v>
      </c>
      <c r="L12" s="45">
        <f>DATE(MID(K12,9,2),MID(K12,3,2),MID(K12,1,2))</f>
        <v>4947</v>
      </c>
      <c r="M12" s="46">
        <f>TIME(MID(K12,5,2),MID(K12,7,2),0)</f>
        <v>0.40833333333333338</v>
      </c>
      <c r="N12" s="47">
        <f>L12+M12</f>
        <v>4947.4083333333338</v>
      </c>
      <c r="O12" s="37">
        <v>107</v>
      </c>
      <c r="P12" s="37">
        <v>0</v>
      </c>
      <c r="Q12" s="48">
        <f t="shared" ref="Q12:Q25" si="0">IF(B12&amp;P12=0,100*LN(C12/O12),100*LN((C12-B12)/(O12-P12)))</f>
        <v>3.4897939851277244</v>
      </c>
      <c r="R12" s="48">
        <f t="shared" ref="R12:R25" si="1">$Q$7*Q12</f>
        <v>78.520364665373805</v>
      </c>
      <c r="S12" s="49">
        <f>N12-G12</f>
        <v>4947.4083333333338</v>
      </c>
      <c r="T12" s="50">
        <f>DAY(S12)*24*60+HOUR(S12)*60+MINUTE(S12)-U12</f>
        <v>25068</v>
      </c>
      <c r="U12" s="37">
        <v>0</v>
      </c>
      <c r="V12" s="54">
        <f t="shared" ref="V12:V25" si="2">R12*$Q$6*1000/(J12*T12)</f>
        <v>1.7252527450111053</v>
      </c>
      <c r="W12" s="51"/>
      <c r="X12" s="37">
        <v>25</v>
      </c>
      <c r="Y12" s="37">
        <v>41</v>
      </c>
      <c r="Z12" s="37">
        <v>54</v>
      </c>
      <c r="AA12" s="37">
        <v>1023</v>
      </c>
      <c r="AB12" s="37">
        <v>1024</v>
      </c>
      <c r="AC12" s="37" t="s">
        <v>69</v>
      </c>
      <c r="AD12" s="37" t="s">
        <v>73</v>
      </c>
      <c r="AE12" s="37"/>
      <c r="AF12" s="37"/>
      <c r="AG12" s="37" t="s">
        <v>70</v>
      </c>
      <c r="AH12" s="37" t="s">
        <v>74</v>
      </c>
      <c r="AI12" s="37"/>
      <c r="AJ12" s="37"/>
      <c r="AK12" s="37" t="s">
        <v>71</v>
      </c>
    </row>
    <row r="13" spans="1:37">
      <c r="A13" s="36" t="s">
        <v>75</v>
      </c>
      <c r="B13" s="37">
        <v>0</v>
      </c>
      <c r="C13" s="37">
        <v>107.9</v>
      </c>
      <c r="D13" s="38" t="s">
        <v>76</v>
      </c>
      <c r="E13" s="39">
        <f>DATE(MID(D13,9,2),MID(D13,3,2),MID(D13,1,2))</f>
        <v>4947</v>
      </c>
      <c r="F13" s="40">
        <f>TIME(MID(D13,5,2),MID(D13,7,2),0)</f>
        <v>0.41666666666666669</v>
      </c>
      <c r="G13" s="41">
        <f>E13+F13</f>
        <v>4947.416666666667</v>
      </c>
      <c r="H13" s="42">
        <v>0.9</v>
      </c>
      <c r="I13" s="43"/>
      <c r="J13" s="44" t="e">
        <f t="shared" ref="J13:J25" si="3">IF(H13-I13=0,H13,(H13-I13)/LN(H13/I13))</f>
        <v>#DIV/0!</v>
      </c>
      <c r="K13" s="38"/>
      <c r="L13" s="45" t="e">
        <f>DATE(MID(K13,9,2),MID(K13,3,2),MID(K13,1,2))</f>
        <v>#VALUE!</v>
      </c>
      <c r="M13" s="46" t="e">
        <f>TIME(MID(K13,5,2),MID(K13,7,2),0)</f>
        <v>#VALUE!</v>
      </c>
      <c r="N13" s="47" t="e">
        <f>L13+M13</f>
        <v>#VALUE!</v>
      </c>
      <c r="O13" s="37"/>
      <c r="P13" s="37">
        <v>0</v>
      </c>
      <c r="Q13" s="48" t="e">
        <f t="shared" si="0"/>
        <v>#DIV/0!</v>
      </c>
      <c r="R13" s="48" t="e">
        <f t="shared" si="1"/>
        <v>#DIV/0!</v>
      </c>
      <c r="S13" s="49" t="e">
        <f>N13-G13</f>
        <v>#VALUE!</v>
      </c>
      <c r="T13" s="50" t="e">
        <f>DAY(S13)*24*60+HOUR(S13)*60+MINUTE(S13)-U13</f>
        <v>#VALUE!</v>
      </c>
      <c r="U13" s="52"/>
      <c r="V13" s="54" t="e">
        <f t="shared" si="2"/>
        <v>#DIV/0!</v>
      </c>
      <c r="W13" s="53">
        <v>25</v>
      </c>
      <c r="X13" s="37"/>
      <c r="Y13" s="37">
        <v>54</v>
      </c>
      <c r="Z13" s="37"/>
      <c r="AA13" s="37">
        <v>1024</v>
      </c>
      <c r="AB13" s="37"/>
      <c r="AC13" s="37" t="s">
        <v>73</v>
      </c>
      <c r="AD13" s="37"/>
      <c r="AE13" s="37"/>
      <c r="AF13" s="37"/>
      <c r="AG13" s="37" t="s">
        <v>74</v>
      </c>
      <c r="AH13" s="37"/>
      <c r="AI13" s="37"/>
      <c r="AJ13" s="37"/>
      <c r="AK13" s="37" t="s">
        <v>77</v>
      </c>
    </row>
    <row r="14" spans="1:37">
      <c r="A14" s="36"/>
      <c r="B14" s="37"/>
      <c r="C14" s="37"/>
      <c r="D14" s="38"/>
      <c r="E14" s="39" t="e">
        <f t="shared" ref="E14:E25" si="4">DATE(MID(D14,9,2),MID(D14,3,2),MID(D14,1,2))</f>
        <v>#VALUE!</v>
      </c>
      <c r="F14" s="40" t="e">
        <f t="shared" ref="F14:F25" si="5">TIME(MID(D14,5,2),MID(D14,7,2),0)</f>
        <v>#VALUE!</v>
      </c>
      <c r="G14" s="41" t="e">
        <f t="shared" ref="G14:G25" si="6">E14+F14</f>
        <v>#VALUE!</v>
      </c>
      <c r="H14" s="42"/>
      <c r="I14" s="43"/>
      <c r="J14" s="44">
        <f t="shared" si="3"/>
        <v>0</v>
      </c>
      <c r="K14" s="38"/>
      <c r="L14" s="45" t="e">
        <f t="shared" ref="L14:L25" si="7">DATE(MID(K14,9,2),MID(K14,3,2),MID(K14,1,2))</f>
        <v>#VALUE!</v>
      </c>
      <c r="M14" s="46" t="e">
        <f t="shared" ref="M14:M25" si="8">TIME(MID(K14,5,2),MID(K14,7,2),0)</f>
        <v>#VALUE!</v>
      </c>
      <c r="N14" s="47" t="e">
        <f t="shared" ref="N14:N25" si="9">L14+M14</f>
        <v>#VALUE!</v>
      </c>
      <c r="O14" s="37"/>
      <c r="P14" s="37"/>
      <c r="Q14" s="48" t="e">
        <f t="shared" si="0"/>
        <v>#DIV/0!</v>
      </c>
      <c r="R14" s="48" t="e">
        <f t="shared" si="1"/>
        <v>#DIV/0!</v>
      </c>
      <c r="S14" s="49" t="e">
        <f t="shared" ref="S14:S25" si="10">N14-G14</f>
        <v>#VALUE!</v>
      </c>
      <c r="T14" s="50" t="e">
        <f t="shared" ref="T14:T25" si="11">DAY(S14)*24*60+HOUR(S14)*60+MINUTE(S14)-U14</f>
        <v>#VALUE!</v>
      </c>
      <c r="U14" s="52"/>
      <c r="V14" s="54" t="e">
        <f t="shared" si="2"/>
        <v>#DIV/0!</v>
      </c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>
      <c r="A15" s="36"/>
      <c r="B15" s="37"/>
      <c r="C15" s="37"/>
      <c r="D15" s="38"/>
      <c r="E15" s="39" t="e">
        <f t="shared" si="4"/>
        <v>#VALUE!</v>
      </c>
      <c r="F15" s="40" t="e">
        <f t="shared" si="5"/>
        <v>#VALUE!</v>
      </c>
      <c r="G15" s="41" t="e">
        <f t="shared" si="6"/>
        <v>#VALUE!</v>
      </c>
      <c r="H15" s="42"/>
      <c r="I15" s="43"/>
      <c r="J15" s="44">
        <f t="shared" si="3"/>
        <v>0</v>
      </c>
      <c r="K15" s="38"/>
      <c r="L15" s="45" t="e">
        <f t="shared" si="7"/>
        <v>#VALUE!</v>
      </c>
      <c r="M15" s="46" t="e">
        <f t="shared" si="8"/>
        <v>#VALUE!</v>
      </c>
      <c r="N15" s="47" t="e">
        <f t="shared" si="9"/>
        <v>#VALUE!</v>
      </c>
      <c r="O15" s="37"/>
      <c r="P15" s="37"/>
      <c r="Q15" s="48" t="e">
        <f t="shared" si="0"/>
        <v>#DIV/0!</v>
      </c>
      <c r="R15" s="48" t="e">
        <f t="shared" si="1"/>
        <v>#DIV/0!</v>
      </c>
      <c r="S15" s="49" t="e">
        <f t="shared" si="10"/>
        <v>#VALUE!</v>
      </c>
      <c r="T15" s="50" t="e">
        <f t="shared" si="11"/>
        <v>#VALUE!</v>
      </c>
      <c r="U15" s="52"/>
      <c r="V15" s="54" t="e">
        <f t="shared" si="2"/>
        <v>#DIV/0!</v>
      </c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>
      <c r="A16" s="36"/>
      <c r="B16" s="37"/>
      <c r="C16" s="37"/>
      <c r="D16" s="38"/>
      <c r="E16" s="39" t="e">
        <f t="shared" si="4"/>
        <v>#VALUE!</v>
      </c>
      <c r="F16" s="40" t="e">
        <f t="shared" si="5"/>
        <v>#VALUE!</v>
      </c>
      <c r="G16" s="41" t="e">
        <f t="shared" si="6"/>
        <v>#VALUE!</v>
      </c>
      <c r="H16" s="42"/>
      <c r="I16" s="43"/>
      <c r="J16" s="44">
        <f t="shared" si="3"/>
        <v>0</v>
      </c>
      <c r="K16" s="38"/>
      <c r="L16" s="45" t="e">
        <f t="shared" si="7"/>
        <v>#VALUE!</v>
      </c>
      <c r="M16" s="46" t="e">
        <f t="shared" si="8"/>
        <v>#VALUE!</v>
      </c>
      <c r="N16" s="47" t="e">
        <f t="shared" si="9"/>
        <v>#VALUE!</v>
      </c>
      <c r="O16" s="37"/>
      <c r="P16" s="37"/>
      <c r="Q16" s="48" t="e">
        <f t="shared" si="0"/>
        <v>#DIV/0!</v>
      </c>
      <c r="R16" s="48" t="e">
        <f t="shared" si="1"/>
        <v>#DIV/0!</v>
      </c>
      <c r="S16" s="49" t="e">
        <f t="shared" si="10"/>
        <v>#VALUE!</v>
      </c>
      <c r="T16" s="50" t="e">
        <f t="shared" si="11"/>
        <v>#VALUE!</v>
      </c>
      <c r="U16" s="52"/>
      <c r="V16" s="54" t="e">
        <f t="shared" si="2"/>
        <v>#DIV/0!</v>
      </c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1:37">
      <c r="A17" s="36"/>
      <c r="B17" s="37"/>
      <c r="C17" s="37"/>
      <c r="D17" s="38"/>
      <c r="E17" s="39" t="e">
        <f t="shared" si="4"/>
        <v>#VALUE!</v>
      </c>
      <c r="F17" s="40" t="e">
        <f t="shared" si="5"/>
        <v>#VALUE!</v>
      </c>
      <c r="G17" s="41" t="e">
        <f t="shared" si="6"/>
        <v>#VALUE!</v>
      </c>
      <c r="H17" s="42"/>
      <c r="I17" s="43"/>
      <c r="J17" s="44">
        <f t="shared" si="3"/>
        <v>0</v>
      </c>
      <c r="K17" s="38"/>
      <c r="L17" s="45" t="e">
        <f t="shared" si="7"/>
        <v>#VALUE!</v>
      </c>
      <c r="M17" s="46" t="e">
        <f t="shared" si="8"/>
        <v>#VALUE!</v>
      </c>
      <c r="N17" s="47" t="e">
        <f t="shared" si="9"/>
        <v>#VALUE!</v>
      </c>
      <c r="O17" s="37"/>
      <c r="P17" s="37"/>
      <c r="Q17" s="48" t="e">
        <f t="shared" si="0"/>
        <v>#DIV/0!</v>
      </c>
      <c r="R17" s="48" t="e">
        <f t="shared" si="1"/>
        <v>#DIV/0!</v>
      </c>
      <c r="S17" s="49" t="e">
        <f t="shared" si="10"/>
        <v>#VALUE!</v>
      </c>
      <c r="T17" s="50" t="e">
        <f t="shared" si="11"/>
        <v>#VALUE!</v>
      </c>
      <c r="U17" s="52"/>
      <c r="V17" s="54" t="e">
        <f t="shared" si="2"/>
        <v>#DIV/0!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1:37">
      <c r="A18" s="36"/>
      <c r="B18" s="37"/>
      <c r="C18" s="37"/>
      <c r="D18" s="38"/>
      <c r="E18" s="39" t="e">
        <f t="shared" si="4"/>
        <v>#VALUE!</v>
      </c>
      <c r="F18" s="40" t="e">
        <f t="shared" si="5"/>
        <v>#VALUE!</v>
      </c>
      <c r="G18" s="41" t="e">
        <f t="shared" si="6"/>
        <v>#VALUE!</v>
      </c>
      <c r="H18" s="42"/>
      <c r="I18" s="43"/>
      <c r="J18" s="44">
        <f t="shared" si="3"/>
        <v>0</v>
      </c>
      <c r="K18" s="38"/>
      <c r="L18" s="45" t="e">
        <f t="shared" si="7"/>
        <v>#VALUE!</v>
      </c>
      <c r="M18" s="46" t="e">
        <f t="shared" si="8"/>
        <v>#VALUE!</v>
      </c>
      <c r="N18" s="47" t="e">
        <f t="shared" si="9"/>
        <v>#VALUE!</v>
      </c>
      <c r="O18" s="37"/>
      <c r="P18" s="37"/>
      <c r="Q18" s="48" t="e">
        <f t="shared" si="0"/>
        <v>#DIV/0!</v>
      </c>
      <c r="R18" s="48" t="e">
        <f t="shared" si="1"/>
        <v>#DIV/0!</v>
      </c>
      <c r="S18" s="49" t="e">
        <f t="shared" si="10"/>
        <v>#VALUE!</v>
      </c>
      <c r="T18" s="50" t="e">
        <f t="shared" si="11"/>
        <v>#VALUE!</v>
      </c>
      <c r="U18" s="52"/>
      <c r="V18" s="54" t="e">
        <f t="shared" si="2"/>
        <v>#DIV/0!</v>
      </c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1:37">
      <c r="A19" s="36"/>
      <c r="B19" s="37"/>
      <c r="C19" s="37"/>
      <c r="D19" s="38"/>
      <c r="E19" s="39" t="e">
        <f t="shared" si="4"/>
        <v>#VALUE!</v>
      </c>
      <c r="F19" s="40" t="e">
        <f t="shared" si="5"/>
        <v>#VALUE!</v>
      </c>
      <c r="G19" s="41" t="e">
        <f t="shared" si="6"/>
        <v>#VALUE!</v>
      </c>
      <c r="H19" s="42"/>
      <c r="I19" s="43"/>
      <c r="J19" s="44">
        <f t="shared" si="3"/>
        <v>0</v>
      </c>
      <c r="K19" s="38"/>
      <c r="L19" s="45" t="e">
        <f t="shared" si="7"/>
        <v>#VALUE!</v>
      </c>
      <c r="M19" s="46" t="e">
        <f t="shared" si="8"/>
        <v>#VALUE!</v>
      </c>
      <c r="N19" s="47" t="e">
        <f t="shared" si="9"/>
        <v>#VALUE!</v>
      </c>
      <c r="O19" s="37"/>
      <c r="P19" s="37"/>
      <c r="Q19" s="48" t="e">
        <f t="shared" si="0"/>
        <v>#DIV/0!</v>
      </c>
      <c r="R19" s="48" t="e">
        <f t="shared" si="1"/>
        <v>#DIV/0!</v>
      </c>
      <c r="S19" s="49" t="e">
        <f t="shared" si="10"/>
        <v>#VALUE!</v>
      </c>
      <c r="T19" s="50" t="e">
        <f t="shared" si="11"/>
        <v>#VALUE!</v>
      </c>
      <c r="U19" s="52"/>
      <c r="V19" s="54" t="e">
        <f t="shared" si="2"/>
        <v>#DIV/0!</v>
      </c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1:37">
      <c r="A20" s="36"/>
      <c r="B20" s="37"/>
      <c r="C20" s="37"/>
      <c r="D20" s="38"/>
      <c r="E20" s="39" t="e">
        <f t="shared" si="4"/>
        <v>#VALUE!</v>
      </c>
      <c r="F20" s="40" t="e">
        <f t="shared" si="5"/>
        <v>#VALUE!</v>
      </c>
      <c r="G20" s="41" t="e">
        <f t="shared" si="6"/>
        <v>#VALUE!</v>
      </c>
      <c r="H20" s="42"/>
      <c r="I20" s="43"/>
      <c r="J20" s="44">
        <f t="shared" si="3"/>
        <v>0</v>
      </c>
      <c r="K20" s="38"/>
      <c r="L20" s="45" t="e">
        <f t="shared" si="7"/>
        <v>#VALUE!</v>
      </c>
      <c r="M20" s="46" t="e">
        <f t="shared" si="8"/>
        <v>#VALUE!</v>
      </c>
      <c r="N20" s="47" t="e">
        <f t="shared" si="9"/>
        <v>#VALUE!</v>
      </c>
      <c r="O20" s="37"/>
      <c r="P20" s="37"/>
      <c r="Q20" s="48" t="e">
        <f t="shared" si="0"/>
        <v>#DIV/0!</v>
      </c>
      <c r="R20" s="48" t="e">
        <f t="shared" si="1"/>
        <v>#DIV/0!</v>
      </c>
      <c r="S20" s="49" t="e">
        <f t="shared" si="10"/>
        <v>#VALUE!</v>
      </c>
      <c r="T20" s="50" t="e">
        <f t="shared" si="11"/>
        <v>#VALUE!</v>
      </c>
      <c r="U20" s="52"/>
      <c r="V20" s="54" t="e">
        <f t="shared" si="2"/>
        <v>#DIV/0!</v>
      </c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>
      <c r="A21" s="36"/>
      <c r="B21" s="37"/>
      <c r="C21" s="37"/>
      <c r="D21" s="38"/>
      <c r="E21" s="39" t="e">
        <f t="shared" si="4"/>
        <v>#VALUE!</v>
      </c>
      <c r="F21" s="40" t="e">
        <f t="shared" si="5"/>
        <v>#VALUE!</v>
      </c>
      <c r="G21" s="41" t="e">
        <f t="shared" si="6"/>
        <v>#VALUE!</v>
      </c>
      <c r="H21" s="42"/>
      <c r="I21" s="43"/>
      <c r="J21" s="44">
        <f t="shared" si="3"/>
        <v>0</v>
      </c>
      <c r="K21" s="38"/>
      <c r="L21" s="45" t="e">
        <f t="shared" si="7"/>
        <v>#VALUE!</v>
      </c>
      <c r="M21" s="46" t="e">
        <f t="shared" si="8"/>
        <v>#VALUE!</v>
      </c>
      <c r="N21" s="47" t="e">
        <f t="shared" si="9"/>
        <v>#VALUE!</v>
      </c>
      <c r="O21" s="37"/>
      <c r="P21" s="37"/>
      <c r="Q21" s="48" t="e">
        <f t="shared" si="0"/>
        <v>#DIV/0!</v>
      </c>
      <c r="R21" s="48" t="e">
        <f t="shared" si="1"/>
        <v>#DIV/0!</v>
      </c>
      <c r="S21" s="49" t="e">
        <f t="shared" si="10"/>
        <v>#VALUE!</v>
      </c>
      <c r="T21" s="50" t="e">
        <f t="shared" si="11"/>
        <v>#VALUE!</v>
      </c>
      <c r="U21" s="52"/>
      <c r="V21" s="54" t="e">
        <f t="shared" si="2"/>
        <v>#DIV/0!</v>
      </c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>
      <c r="A22" s="36"/>
      <c r="B22" s="37"/>
      <c r="C22" s="37"/>
      <c r="D22" s="38"/>
      <c r="E22" s="39" t="e">
        <f t="shared" si="4"/>
        <v>#VALUE!</v>
      </c>
      <c r="F22" s="40" t="e">
        <f t="shared" si="5"/>
        <v>#VALUE!</v>
      </c>
      <c r="G22" s="41" t="e">
        <f t="shared" si="6"/>
        <v>#VALUE!</v>
      </c>
      <c r="H22" s="42"/>
      <c r="I22" s="43"/>
      <c r="J22" s="44">
        <f t="shared" si="3"/>
        <v>0</v>
      </c>
      <c r="K22" s="38"/>
      <c r="L22" s="45" t="e">
        <f t="shared" si="7"/>
        <v>#VALUE!</v>
      </c>
      <c r="M22" s="46" t="e">
        <f t="shared" si="8"/>
        <v>#VALUE!</v>
      </c>
      <c r="N22" s="47" t="e">
        <f t="shared" si="9"/>
        <v>#VALUE!</v>
      </c>
      <c r="O22" s="37"/>
      <c r="P22" s="37"/>
      <c r="Q22" s="48" t="e">
        <f t="shared" si="0"/>
        <v>#DIV/0!</v>
      </c>
      <c r="R22" s="48" t="e">
        <f t="shared" si="1"/>
        <v>#DIV/0!</v>
      </c>
      <c r="S22" s="49" t="e">
        <f t="shared" si="10"/>
        <v>#VALUE!</v>
      </c>
      <c r="T22" s="50" t="e">
        <f t="shared" si="11"/>
        <v>#VALUE!</v>
      </c>
      <c r="U22" s="52"/>
      <c r="V22" s="54" t="e">
        <f t="shared" si="2"/>
        <v>#DIV/0!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spans="1:37">
      <c r="A23" s="36"/>
      <c r="B23" s="37"/>
      <c r="C23" s="37"/>
      <c r="D23" s="38"/>
      <c r="E23" s="39" t="e">
        <f t="shared" si="4"/>
        <v>#VALUE!</v>
      </c>
      <c r="F23" s="40" t="e">
        <f t="shared" si="5"/>
        <v>#VALUE!</v>
      </c>
      <c r="G23" s="41" t="e">
        <f t="shared" si="6"/>
        <v>#VALUE!</v>
      </c>
      <c r="H23" s="42"/>
      <c r="I23" s="43"/>
      <c r="J23" s="44">
        <f t="shared" si="3"/>
        <v>0</v>
      </c>
      <c r="K23" s="38"/>
      <c r="L23" s="45" t="e">
        <f t="shared" si="7"/>
        <v>#VALUE!</v>
      </c>
      <c r="M23" s="46" t="e">
        <f t="shared" si="8"/>
        <v>#VALUE!</v>
      </c>
      <c r="N23" s="47" t="e">
        <f t="shared" si="9"/>
        <v>#VALUE!</v>
      </c>
      <c r="O23" s="37"/>
      <c r="P23" s="37"/>
      <c r="Q23" s="48" t="e">
        <f t="shared" si="0"/>
        <v>#DIV/0!</v>
      </c>
      <c r="R23" s="48" t="e">
        <f t="shared" si="1"/>
        <v>#DIV/0!</v>
      </c>
      <c r="S23" s="49" t="e">
        <f t="shared" si="10"/>
        <v>#VALUE!</v>
      </c>
      <c r="T23" s="50" t="e">
        <f t="shared" si="11"/>
        <v>#VALUE!</v>
      </c>
      <c r="U23" s="52"/>
      <c r="V23" s="54" t="e">
        <f t="shared" si="2"/>
        <v>#DIV/0!</v>
      </c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1:37">
      <c r="A24" s="36"/>
      <c r="B24" s="37"/>
      <c r="C24" s="37"/>
      <c r="D24" s="38"/>
      <c r="E24" s="39" t="e">
        <f t="shared" si="4"/>
        <v>#VALUE!</v>
      </c>
      <c r="F24" s="40" t="e">
        <f t="shared" si="5"/>
        <v>#VALUE!</v>
      </c>
      <c r="G24" s="41" t="e">
        <f t="shared" si="6"/>
        <v>#VALUE!</v>
      </c>
      <c r="H24" s="42"/>
      <c r="I24" s="43"/>
      <c r="J24" s="44">
        <f t="shared" si="3"/>
        <v>0</v>
      </c>
      <c r="K24" s="38"/>
      <c r="L24" s="45" t="e">
        <f t="shared" si="7"/>
        <v>#VALUE!</v>
      </c>
      <c r="M24" s="46" t="e">
        <f t="shared" si="8"/>
        <v>#VALUE!</v>
      </c>
      <c r="N24" s="47" t="e">
        <f t="shared" si="9"/>
        <v>#VALUE!</v>
      </c>
      <c r="O24" s="37"/>
      <c r="P24" s="37"/>
      <c r="Q24" s="48" t="e">
        <f t="shared" si="0"/>
        <v>#DIV/0!</v>
      </c>
      <c r="R24" s="48" t="e">
        <f t="shared" si="1"/>
        <v>#DIV/0!</v>
      </c>
      <c r="S24" s="49" t="e">
        <f t="shared" si="10"/>
        <v>#VALUE!</v>
      </c>
      <c r="T24" s="50" t="e">
        <f t="shared" si="11"/>
        <v>#VALUE!</v>
      </c>
      <c r="U24" s="52"/>
      <c r="V24" s="54" t="e">
        <f t="shared" si="2"/>
        <v>#DIV/0!</v>
      </c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>
      <c r="A25" s="36"/>
      <c r="B25" s="37"/>
      <c r="C25" s="37"/>
      <c r="D25" s="38"/>
      <c r="E25" s="39" t="e">
        <f t="shared" si="4"/>
        <v>#VALUE!</v>
      </c>
      <c r="F25" s="40" t="e">
        <f t="shared" si="5"/>
        <v>#VALUE!</v>
      </c>
      <c r="G25" s="41" t="e">
        <f t="shared" si="6"/>
        <v>#VALUE!</v>
      </c>
      <c r="H25" s="42"/>
      <c r="I25" s="43"/>
      <c r="J25" s="44">
        <f t="shared" si="3"/>
        <v>0</v>
      </c>
      <c r="K25" s="38"/>
      <c r="L25" s="45" t="e">
        <f t="shared" si="7"/>
        <v>#VALUE!</v>
      </c>
      <c r="M25" s="46" t="e">
        <f t="shared" si="8"/>
        <v>#VALUE!</v>
      </c>
      <c r="N25" s="47" t="e">
        <f t="shared" si="9"/>
        <v>#VALUE!</v>
      </c>
      <c r="O25" s="37"/>
      <c r="P25" s="37"/>
      <c r="Q25" s="48" t="e">
        <f t="shared" si="0"/>
        <v>#DIV/0!</v>
      </c>
      <c r="R25" s="48" t="e">
        <f t="shared" si="1"/>
        <v>#DIV/0!</v>
      </c>
      <c r="S25" s="49" t="e">
        <f t="shared" si="10"/>
        <v>#VALUE!</v>
      </c>
      <c r="T25" s="50" t="e">
        <f t="shared" si="11"/>
        <v>#VALUE!</v>
      </c>
      <c r="U25" s="52"/>
      <c r="V25" s="54" t="e">
        <f t="shared" si="2"/>
        <v>#DIV/0!</v>
      </c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9" spans="1:37" ht="15" customHeight="1">
      <c r="Q29" s="15"/>
    </row>
    <row r="31" spans="1:37" ht="15" customHeight="1">
      <c r="P31" s="16"/>
    </row>
  </sheetData>
  <dataConsolidate>
    <dataRefs count="1">
      <dataRef ref="E12:I12" sheet="I période"/>
    </dataRefs>
  </dataConsolidate>
  <mergeCells count="13">
    <mergeCell ref="A5:B5"/>
    <mergeCell ref="C5:D5"/>
    <mergeCell ref="A6:B6"/>
    <mergeCell ref="C6:H6"/>
    <mergeCell ref="J6:P6"/>
    <mergeCell ref="W9:AJ9"/>
    <mergeCell ref="B9:C9"/>
    <mergeCell ref="H9:J9"/>
    <mergeCell ref="O9:P9"/>
    <mergeCell ref="Q9:T9"/>
    <mergeCell ref="A7:B7"/>
    <mergeCell ref="C7:H7"/>
    <mergeCell ref="K7:P7"/>
  </mergeCells>
  <phoneticPr fontId="10" type="noConversion"/>
  <pageMargins left="0.31496062992125984" right="0.11811023622047245" top="0.35433070866141736" bottom="0.35433070866141736" header="0.31496062992125984" footer="0.31496062992125984"/>
  <pageSetup paperSize="9" orientation="landscape" horizontalDpi="1200" verticalDpi="12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31"/>
  <sheetViews>
    <sheetView workbookViewId="0">
      <selection activeCell="A11" sqref="A11"/>
    </sheetView>
  </sheetViews>
  <sheetFormatPr baseColWidth="10" defaultColWidth="9.140625" defaultRowHeight="15"/>
  <cols>
    <col min="1" max="1" width="12.85546875" style="4" customWidth="1"/>
    <col min="2" max="2" width="5.5703125" style="4" customWidth="1"/>
    <col min="3" max="3" width="7.140625" style="4" customWidth="1"/>
    <col min="4" max="4" width="15.42578125" style="4" customWidth="1"/>
    <col min="5" max="5" width="8.140625" style="4" hidden="1" customWidth="1"/>
    <col min="6" max="6" width="8.42578125" style="4" hidden="1" customWidth="1"/>
    <col min="7" max="7" width="13.28515625" style="4" hidden="1" customWidth="1"/>
    <col min="8" max="9" width="7" style="4" customWidth="1"/>
    <col min="10" max="10" width="7.28515625" style="4" customWidth="1"/>
    <col min="11" max="11" width="15.42578125" style="4" customWidth="1"/>
    <col min="12" max="12" width="9.140625" style="4" hidden="1" customWidth="1"/>
    <col min="13" max="13" width="8.140625" style="4" hidden="1" customWidth="1"/>
    <col min="14" max="14" width="13.28515625" style="4" hidden="1" customWidth="1"/>
    <col min="15" max="15" width="6.85546875" style="4" customWidth="1"/>
    <col min="16" max="16" width="6" style="4" customWidth="1"/>
    <col min="17" max="17" width="9.140625" style="5"/>
    <col min="18" max="18" width="9.140625" style="4"/>
    <col min="19" max="19" width="15.28515625" style="4" hidden="1" customWidth="1"/>
    <col min="20" max="20" width="9.42578125" style="4" bestFit="1" customWidth="1"/>
    <col min="21" max="21" width="10.7109375" style="4" customWidth="1"/>
    <col min="22" max="34" width="9.140625" style="4"/>
    <col min="35" max="35" width="10.7109375" style="4" customWidth="1"/>
    <col min="36" max="36" width="10.5703125" style="4" customWidth="1"/>
    <col min="37" max="37" width="22.140625" style="4" customWidth="1"/>
    <col min="38" max="16384" width="9.140625" style="4"/>
  </cols>
  <sheetData>
    <row r="1" spans="1:37" ht="21">
      <c r="A1" s="6" t="s">
        <v>18</v>
      </c>
    </row>
    <row r="2" spans="1:37" ht="18.75">
      <c r="A2" s="7" t="s">
        <v>56</v>
      </c>
      <c r="T2" s="9"/>
    </row>
    <row r="3" spans="1:37">
      <c r="A3" s="4" t="s">
        <v>20</v>
      </c>
      <c r="O3" s="3"/>
      <c r="P3" s="11" t="s">
        <v>14</v>
      </c>
    </row>
    <row r="4" spans="1:37">
      <c r="O4" s="12"/>
      <c r="P4" s="11" t="s">
        <v>15</v>
      </c>
    </row>
    <row r="5" spans="1:37">
      <c r="A5" s="58" t="s">
        <v>21</v>
      </c>
      <c r="B5" s="58"/>
      <c r="C5" s="61"/>
      <c r="D5" s="61"/>
      <c r="E5" s="8"/>
      <c r="F5" s="8"/>
      <c r="G5" s="8"/>
      <c r="H5" s="1"/>
      <c r="L5" s="13"/>
      <c r="M5" s="13"/>
      <c r="N5" s="13"/>
    </row>
    <row r="6" spans="1:37">
      <c r="A6" s="62" t="s">
        <v>22</v>
      </c>
      <c r="B6" s="62"/>
      <c r="C6" s="59"/>
      <c r="D6" s="59"/>
      <c r="E6" s="59"/>
      <c r="F6" s="59"/>
      <c r="G6" s="59"/>
      <c r="H6" s="59"/>
      <c r="J6" s="63" t="s">
        <v>16</v>
      </c>
      <c r="K6" s="63"/>
      <c r="L6" s="63"/>
      <c r="M6" s="63"/>
      <c r="N6" s="63"/>
      <c r="O6" s="63"/>
      <c r="P6" s="63"/>
      <c r="Q6" s="3">
        <v>0.76980000000000004</v>
      </c>
    </row>
    <row r="7" spans="1:37">
      <c r="A7" s="58" t="s">
        <v>23</v>
      </c>
      <c r="B7" s="58"/>
      <c r="C7" s="59"/>
      <c r="D7" s="59"/>
      <c r="E7" s="59"/>
      <c r="F7" s="59"/>
      <c r="G7" s="59"/>
      <c r="H7" s="59"/>
      <c r="K7" s="60" t="s">
        <v>17</v>
      </c>
      <c r="L7" s="60"/>
      <c r="M7" s="60"/>
      <c r="N7" s="60"/>
      <c r="O7" s="60"/>
      <c r="P7" s="60"/>
      <c r="Q7" s="2"/>
    </row>
    <row r="8" spans="1:37">
      <c r="B8" s="5"/>
    </row>
    <row r="9" spans="1:37" s="17" customFormat="1" ht="33.75" customHeight="1">
      <c r="A9" s="19"/>
      <c r="B9" s="64" t="s">
        <v>26</v>
      </c>
      <c r="C9" s="64"/>
      <c r="D9" s="19" t="s">
        <v>27</v>
      </c>
      <c r="E9" s="19"/>
      <c r="F9" s="19"/>
      <c r="G9" s="19"/>
      <c r="H9" s="64" t="s">
        <v>28</v>
      </c>
      <c r="I9" s="64"/>
      <c r="J9" s="64"/>
      <c r="K9" s="19" t="s">
        <v>30</v>
      </c>
      <c r="L9" s="19"/>
      <c r="M9" s="19"/>
      <c r="N9" s="19"/>
      <c r="O9" s="64" t="s">
        <v>31</v>
      </c>
      <c r="P9" s="64"/>
      <c r="Q9" s="64" t="s">
        <v>32</v>
      </c>
      <c r="R9" s="64"/>
      <c r="S9" s="64"/>
      <c r="T9" s="64"/>
      <c r="U9" s="19"/>
      <c r="V9" s="19" t="s">
        <v>34</v>
      </c>
      <c r="W9" s="64" t="s">
        <v>41</v>
      </c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19" t="s">
        <v>36</v>
      </c>
    </row>
    <row r="10" spans="1:37" s="10" customFormat="1" ht="40.5" customHeight="1">
      <c r="A10" s="56" t="s">
        <v>24</v>
      </c>
      <c r="B10" s="18" t="s">
        <v>0</v>
      </c>
      <c r="C10" s="18" t="s">
        <v>1</v>
      </c>
      <c r="D10" s="55" t="s">
        <v>9</v>
      </c>
      <c r="E10" s="18"/>
      <c r="F10" s="18"/>
      <c r="G10" s="18"/>
      <c r="H10" s="18" t="s">
        <v>2</v>
      </c>
      <c r="I10" s="18" t="s">
        <v>3</v>
      </c>
      <c r="J10" s="18" t="s">
        <v>29</v>
      </c>
      <c r="K10" s="55" t="s">
        <v>9</v>
      </c>
      <c r="L10" s="18"/>
      <c r="M10" s="18"/>
      <c r="N10" s="18"/>
      <c r="O10" s="18" t="s">
        <v>4</v>
      </c>
      <c r="P10" s="18" t="s">
        <v>5</v>
      </c>
      <c r="Q10" s="20" t="s">
        <v>7</v>
      </c>
      <c r="R10" s="20" t="s">
        <v>6</v>
      </c>
      <c r="S10" s="20"/>
      <c r="T10" s="20" t="s">
        <v>33</v>
      </c>
      <c r="U10" s="20" t="s">
        <v>35</v>
      </c>
      <c r="V10" s="20" t="s">
        <v>8</v>
      </c>
      <c r="W10" s="20" t="s">
        <v>42</v>
      </c>
      <c r="X10" s="20" t="s">
        <v>43</v>
      </c>
      <c r="Y10" s="18" t="s">
        <v>44</v>
      </c>
      <c r="Z10" s="18" t="s">
        <v>45</v>
      </c>
      <c r="AA10" s="18" t="s">
        <v>46</v>
      </c>
      <c r="AB10" s="18" t="s">
        <v>47</v>
      </c>
      <c r="AC10" s="18" t="s">
        <v>48</v>
      </c>
      <c r="AD10" s="18" t="s">
        <v>49</v>
      </c>
      <c r="AE10" s="18" t="s">
        <v>50</v>
      </c>
      <c r="AF10" s="18" t="s">
        <v>51</v>
      </c>
      <c r="AG10" s="18" t="s">
        <v>52</v>
      </c>
      <c r="AH10" s="18" t="s">
        <v>53</v>
      </c>
      <c r="AI10" s="18" t="s">
        <v>54</v>
      </c>
      <c r="AJ10" s="18" t="s">
        <v>55</v>
      </c>
      <c r="AK10" s="18"/>
    </row>
    <row r="11" spans="1:37" s="14" customFormat="1">
      <c r="A11" s="57" t="s">
        <v>25</v>
      </c>
      <c r="B11" s="21">
        <v>0</v>
      </c>
      <c r="C11" s="21">
        <v>120.5</v>
      </c>
      <c r="D11" s="22" t="s">
        <v>10</v>
      </c>
      <c r="E11" s="23">
        <f>DATE(MID(D11,9,2),MID(D11,3,2),MID(D11,1,2))</f>
        <v>4425</v>
      </c>
      <c r="F11" s="24">
        <f>TIME(MID(D11,5,2),MID(D11,7,2),0)</f>
        <v>0.56805555555555554</v>
      </c>
      <c r="G11" s="25">
        <f>E11+F11</f>
        <v>4425.5680555555555</v>
      </c>
      <c r="H11" s="26">
        <v>1.6</v>
      </c>
      <c r="I11" s="27">
        <v>1.4</v>
      </c>
      <c r="J11" s="28">
        <f>IF(H11-I11=0,H11,(H11-I11)/LN(H11/I11))</f>
        <v>1.4977751378837234</v>
      </c>
      <c r="K11" s="22" t="s">
        <v>11</v>
      </c>
      <c r="L11" s="23">
        <f>DATE(MID(K11,9,2),MID(K11,3,2),MID(K11,1,2))</f>
        <v>4426</v>
      </c>
      <c r="M11" s="24">
        <f>TIME(MID(K11,5,2),MID(K11,7,2),0)</f>
        <v>0.47361111111111115</v>
      </c>
      <c r="N11" s="25">
        <f>L11+M11</f>
        <v>4426.4736111111115</v>
      </c>
      <c r="O11" s="21">
        <v>78.599999999999994</v>
      </c>
      <c r="P11" s="21">
        <v>0</v>
      </c>
      <c r="Q11" s="29">
        <f>IF(B11&amp;P11=0,100*LN(C11/O11),100*LN((C11-B11)/(O11-P11)))</f>
        <v>42.727805349554885</v>
      </c>
      <c r="R11" s="29">
        <f>22.5*Q11</f>
        <v>961.37562036498491</v>
      </c>
      <c r="S11" s="30">
        <f>N11-G11</f>
        <v>0.90555555555602041</v>
      </c>
      <c r="T11" s="31">
        <f>DAY(S11)*24*60+HOUR(S11)*60+MINUTE(S11)-U11</f>
        <v>1299</v>
      </c>
      <c r="U11" s="32">
        <v>5</v>
      </c>
      <c r="V11" s="33">
        <f>R11*$Q$6*1000/(J11*T11)</f>
        <v>380.37787070946166</v>
      </c>
      <c r="W11" s="34">
        <v>0.5</v>
      </c>
      <c r="X11" s="35">
        <v>-10.8</v>
      </c>
      <c r="Y11" s="35">
        <v>72</v>
      </c>
      <c r="Z11" s="35">
        <v>67</v>
      </c>
      <c r="AA11" s="35">
        <v>1009</v>
      </c>
      <c r="AB11" s="21">
        <v>1012</v>
      </c>
      <c r="AC11" s="21" t="s">
        <v>13</v>
      </c>
      <c r="AD11" s="21" t="s">
        <v>12</v>
      </c>
      <c r="AE11" s="21">
        <v>0.5</v>
      </c>
      <c r="AF11" s="21">
        <v>6</v>
      </c>
      <c r="AG11" s="21" t="s">
        <v>40</v>
      </c>
      <c r="AH11" s="21" t="s">
        <v>40</v>
      </c>
      <c r="AI11" s="21" t="s">
        <v>39</v>
      </c>
      <c r="AJ11" s="21" t="s">
        <v>38</v>
      </c>
      <c r="AK11" s="21" t="s">
        <v>37</v>
      </c>
    </row>
    <row r="12" spans="1:37">
      <c r="A12" s="36">
        <v>41148</v>
      </c>
      <c r="B12" s="37"/>
      <c r="C12" s="37"/>
      <c r="D12" s="38"/>
      <c r="E12" s="39"/>
      <c r="F12" s="40"/>
      <c r="G12" s="41"/>
      <c r="H12" s="42"/>
      <c r="I12" s="43"/>
      <c r="J12" s="44">
        <f>IF(H12-I12=0,H12,(H12-I12)/LN(H12/I12))</f>
        <v>0</v>
      </c>
      <c r="K12" s="38"/>
      <c r="L12" s="45" t="e">
        <f>DATE(MID(K12,9,2),MID(K12,3,2),MID(K12,1,2))</f>
        <v>#VALUE!</v>
      </c>
      <c r="M12" s="46" t="e">
        <f>TIME(MID(K12,5,2),MID(K12,7,2),0)</f>
        <v>#VALUE!</v>
      </c>
      <c r="N12" s="47" t="e">
        <f>L12+M12</f>
        <v>#VALUE!</v>
      </c>
      <c r="O12" s="37"/>
      <c r="P12" s="37"/>
      <c r="Q12" s="48" t="e">
        <f t="shared" ref="Q12:Q25" si="0">IF(B12&amp;P12=0,100*LN(C12/O12),100*LN((C12-B12)/(O12-P12)))</f>
        <v>#DIV/0!</v>
      </c>
      <c r="R12" s="48" t="e">
        <f t="shared" ref="R12:R25" si="1">$Q$7*Q12</f>
        <v>#DIV/0!</v>
      </c>
      <c r="S12" s="49" t="e">
        <f>N12-G12</f>
        <v>#VALUE!</v>
      </c>
      <c r="T12" s="50" t="e">
        <f>DAY(S12)*24*60+HOUR(S12)*60+MINUTE(S12)-U12</f>
        <v>#VALUE!</v>
      </c>
      <c r="U12" s="37"/>
      <c r="V12" s="54" t="e">
        <f t="shared" ref="V12:V25" si="2">R12*$Q$6*1000/(J12*T12)</f>
        <v>#DIV/0!</v>
      </c>
      <c r="W12" s="51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spans="1:37">
      <c r="A13" s="36">
        <v>41149</v>
      </c>
      <c r="B13" s="37"/>
      <c r="C13" s="37"/>
      <c r="D13" s="38"/>
      <c r="E13" s="39" t="e">
        <f>DATE(MID(D13,9,2),MID(D13,3,2),MID(D13,1,2))</f>
        <v>#VALUE!</v>
      </c>
      <c r="F13" s="40" t="e">
        <f>TIME(MID(D13,5,2),MID(D13,7,2),0)</f>
        <v>#VALUE!</v>
      </c>
      <c r="G13" s="41" t="e">
        <f>E13+F13</f>
        <v>#VALUE!</v>
      </c>
      <c r="H13" s="42"/>
      <c r="I13" s="43"/>
      <c r="J13" s="44">
        <f t="shared" ref="J13:J25" si="3">IF(H13-I13=0,H13,(H13-I13)/LN(H13/I13))</f>
        <v>0</v>
      </c>
      <c r="K13" s="38"/>
      <c r="L13" s="45" t="e">
        <f>DATE(MID(K13,9,2),MID(K13,3,2),MID(K13,1,2))</f>
        <v>#VALUE!</v>
      </c>
      <c r="M13" s="46" t="e">
        <f>TIME(MID(K13,5,2),MID(K13,7,2),0)</f>
        <v>#VALUE!</v>
      </c>
      <c r="N13" s="47" t="e">
        <f>L13+M13</f>
        <v>#VALUE!</v>
      </c>
      <c r="O13" s="37"/>
      <c r="P13" s="37"/>
      <c r="Q13" s="48" t="e">
        <f t="shared" si="0"/>
        <v>#DIV/0!</v>
      </c>
      <c r="R13" s="48" t="e">
        <f t="shared" si="1"/>
        <v>#DIV/0!</v>
      </c>
      <c r="S13" s="49" t="e">
        <f>N13-G13</f>
        <v>#VALUE!</v>
      </c>
      <c r="T13" s="50" t="e">
        <f>DAY(S13)*24*60+HOUR(S13)*60+MINUTE(S13)-U13</f>
        <v>#VALUE!</v>
      </c>
      <c r="U13" s="52"/>
      <c r="V13" s="54" t="e">
        <f t="shared" si="2"/>
        <v>#DIV/0!</v>
      </c>
      <c r="W13" s="53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>
      <c r="A14" s="36">
        <v>41150</v>
      </c>
      <c r="B14" s="37"/>
      <c r="C14" s="37"/>
      <c r="D14" s="38"/>
      <c r="E14" s="39" t="e">
        <f t="shared" ref="E14:E25" si="4">DATE(MID(D14,9,2),MID(D14,3,2),MID(D14,1,2))</f>
        <v>#VALUE!</v>
      </c>
      <c r="F14" s="40" t="e">
        <f t="shared" ref="F14:F25" si="5">TIME(MID(D14,5,2),MID(D14,7,2),0)</f>
        <v>#VALUE!</v>
      </c>
      <c r="G14" s="41" t="e">
        <f t="shared" ref="G14:G25" si="6">E14+F14</f>
        <v>#VALUE!</v>
      </c>
      <c r="H14" s="42"/>
      <c r="I14" s="43"/>
      <c r="J14" s="44">
        <f t="shared" si="3"/>
        <v>0</v>
      </c>
      <c r="K14" s="38"/>
      <c r="L14" s="45" t="e">
        <f t="shared" ref="L14:L25" si="7">DATE(MID(K14,9,2),MID(K14,3,2),MID(K14,1,2))</f>
        <v>#VALUE!</v>
      </c>
      <c r="M14" s="46" t="e">
        <f t="shared" ref="M14:M25" si="8">TIME(MID(K14,5,2),MID(K14,7,2),0)</f>
        <v>#VALUE!</v>
      </c>
      <c r="N14" s="47" t="e">
        <f t="shared" ref="N14:N25" si="9">L14+M14</f>
        <v>#VALUE!</v>
      </c>
      <c r="O14" s="37"/>
      <c r="P14" s="37"/>
      <c r="Q14" s="48" t="e">
        <f t="shared" si="0"/>
        <v>#DIV/0!</v>
      </c>
      <c r="R14" s="48" t="e">
        <f t="shared" si="1"/>
        <v>#DIV/0!</v>
      </c>
      <c r="S14" s="49" t="e">
        <f t="shared" ref="S14:S25" si="10">N14-G14</f>
        <v>#VALUE!</v>
      </c>
      <c r="T14" s="50" t="e">
        <f t="shared" ref="T14:T25" si="11">DAY(S14)*24*60+HOUR(S14)*60+MINUTE(S14)-U14</f>
        <v>#VALUE!</v>
      </c>
      <c r="U14" s="52"/>
      <c r="V14" s="54" t="e">
        <f t="shared" si="2"/>
        <v>#DIV/0!</v>
      </c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>
      <c r="A15" s="36">
        <v>41151</v>
      </c>
      <c r="B15" s="37"/>
      <c r="C15" s="37"/>
      <c r="D15" s="38"/>
      <c r="E15" s="39" t="e">
        <f t="shared" si="4"/>
        <v>#VALUE!</v>
      </c>
      <c r="F15" s="40" t="e">
        <f t="shared" si="5"/>
        <v>#VALUE!</v>
      </c>
      <c r="G15" s="41" t="e">
        <f t="shared" si="6"/>
        <v>#VALUE!</v>
      </c>
      <c r="H15" s="42"/>
      <c r="I15" s="43"/>
      <c r="J15" s="44">
        <f t="shared" si="3"/>
        <v>0</v>
      </c>
      <c r="K15" s="38"/>
      <c r="L15" s="45" t="e">
        <f t="shared" si="7"/>
        <v>#VALUE!</v>
      </c>
      <c r="M15" s="46" t="e">
        <f t="shared" si="8"/>
        <v>#VALUE!</v>
      </c>
      <c r="N15" s="47" t="e">
        <f t="shared" si="9"/>
        <v>#VALUE!</v>
      </c>
      <c r="O15" s="37"/>
      <c r="P15" s="37"/>
      <c r="Q15" s="48" t="e">
        <f t="shared" si="0"/>
        <v>#DIV/0!</v>
      </c>
      <c r="R15" s="48" t="e">
        <f t="shared" si="1"/>
        <v>#DIV/0!</v>
      </c>
      <c r="S15" s="49" t="e">
        <f t="shared" si="10"/>
        <v>#VALUE!</v>
      </c>
      <c r="T15" s="50" t="e">
        <f t="shared" si="11"/>
        <v>#VALUE!</v>
      </c>
      <c r="U15" s="52"/>
      <c r="V15" s="54" t="e">
        <f t="shared" si="2"/>
        <v>#DIV/0!</v>
      </c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>
      <c r="A16" s="36">
        <v>41152</v>
      </c>
      <c r="B16" s="37"/>
      <c r="C16" s="37"/>
      <c r="D16" s="38"/>
      <c r="E16" s="39" t="e">
        <f t="shared" si="4"/>
        <v>#VALUE!</v>
      </c>
      <c r="F16" s="40" t="e">
        <f t="shared" si="5"/>
        <v>#VALUE!</v>
      </c>
      <c r="G16" s="41" t="e">
        <f t="shared" si="6"/>
        <v>#VALUE!</v>
      </c>
      <c r="H16" s="42"/>
      <c r="I16" s="43"/>
      <c r="J16" s="44">
        <f t="shared" si="3"/>
        <v>0</v>
      </c>
      <c r="K16" s="38"/>
      <c r="L16" s="45" t="e">
        <f t="shared" si="7"/>
        <v>#VALUE!</v>
      </c>
      <c r="M16" s="46" t="e">
        <f t="shared" si="8"/>
        <v>#VALUE!</v>
      </c>
      <c r="N16" s="47" t="e">
        <f t="shared" si="9"/>
        <v>#VALUE!</v>
      </c>
      <c r="O16" s="37"/>
      <c r="P16" s="37"/>
      <c r="Q16" s="48" t="e">
        <f t="shared" si="0"/>
        <v>#DIV/0!</v>
      </c>
      <c r="R16" s="48" t="e">
        <f t="shared" si="1"/>
        <v>#DIV/0!</v>
      </c>
      <c r="S16" s="49" t="e">
        <f t="shared" si="10"/>
        <v>#VALUE!</v>
      </c>
      <c r="T16" s="50" t="e">
        <f t="shared" si="11"/>
        <v>#VALUE!</v>
      </c>
      <c r="U16" s="52"/>
      <c r="V16" s="54" t="e">
        <f t="shared" si="2"/>
        <v>#DIV/0!</v>
      </c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1:37">
      <c r="A17" s="36">
        <v>41153</v>
      </c>
      <c r="B17" s="37"/>
      <c r="C17" s="37"/>
      <c r="D17" s="38"/>
      <c r="E17" s="39" t="e">
        <f t="shared" si="4"/>
        <v>#VALUE!</v>
      </c>
      <c r="F17" s="40" t="e">
        <f t="shared" si="5"/>
        <v>#VALUE!</v>
      </c>
      <c r="G17" s="41" t="e">
        <f t="shared" si="6"/>
        <v>#VALUE!</v>
      </c>
      <c r="H17" s="42"/>
      <c r="I17" s="43"/>
      <c r="J17" s="44">
        <f t="shared" si="3"/>
        <v>0</v>
      </c>
      <c r="K17" s="38"/>
      <c r="L17" s="45" t="e">
        <f t="shared" si="7"/>
        <v>#VALUE!</v>
      </c>
      <c r="M17" s="46" t="e">
        <f t="shared" si="8"/>
        <v>#VALUE!</v>
      </c>
      <c r="N17" s="47" t="e">
        <f t="shared" si="9"/>
        <v>#VALUE!</v>
      </c>
      <c r="O17" s="37"/>
      <c r="P17" s="37"/>
      <c r="Q17" s="48" t="e">
        <f t="shared" si="0"/>
        <v>#DIV/0!</v>
      </c>
      <c r="R17" s="48" t="e">
        <f t="shared" si="1"/>
        <v>#DIV/0!</v>
      </c>
      <c r="S17" s="49" t="e">
        <f t="shared" si="10"/>
        <v>#VALUE!</v>
      </c>
      <c r="T17" s="50" t="e">
        <f t="shared" si="11"/>
        <v>#VALUE!</v>
      </c>
      <c r="U17" s="52"/>
      <c r="V17" s="54" t="e">
        <f t="shared" si="2"/>
        <v>#DIV/0!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1:37">
      <c r="A18" s="36">
        <v>41154</v>
      </c>
      <c r="B18" s="37"/>
      <c r="C18" s="37"/>
      <c r="D18" s="38"/>
      <c r="E18" s="39" t="e">
        <f t="shared" si="4"/>
        <v>#VALUE!</v>
      </c>
      <c r="F18" s="40" t="e">
        <f t="shared" si="5"/>
        <v>#VALUE!</v>
      </c>
      <c r="G18" s="41" t="e">
        <f t="shared" si="6"/>
        <v>#VALUE!</v>
      </c>
      <c r="H18" s="42"/>
      <c r="I18" s="43"/>
      <c r="J18" s="44">
        <f t="shared" si="3"/>
        <v>0</v>
      </c>
      <c r="K18" s="38"/>
      <c r="L18" s="45" t="e">
        <f t="shared" si="7"/>
        <v>#VALUE!</v>
      </c>
      <c r="M18" s="46" t="e">
        <f t="shared" si="8"/>
        <v>#VALUE!</v>
      </c>
      <c r="N18" s="47" t="e">
        <f t="shared" si="9"/>
        <v>#VALUE!</v>
      </c>
      <c r="O18" s="37"/>
      <c r="P18" s="37"/>
      <c r="Q18" s="48" t="e">
        <f t="shared" si="0"/>
        <v>#DIV/0!</v>
      </c>
      <c r="R18" s="48" t="e">
        <f t="shared" si="1"/>
        <v>#DIV/0!</v>
      </c>
      <c r="S18" s="49" t="e">
        <f t="shared" si="10"/>
        <v>#VALUE!</v>
      </c>
      <c r="T18" s="50" t="e">
        <f t="shared" si="11"/>
        <v>#VALUE!</v>
      </c>
      <c r="U18" s="52"/>
      <c r="V18" s="54" t="e">
        <f t="shared" si="2"/>
        <v>#DIV/0!</v>
      </c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1:37">
      <c r="A19" s="36">
        <v>41155</v>
      </c>
      <c r="B19" s="37"/>
      <c r="C19" s="37"/>
      <c r="D19" s="38"/>
      <c r="E19" s="39" t="e">
        <f t="shared" si="4"/>
        <v>#VALUE!</v>
      </c>
      <c r="F19" s="40" t="e">
        <f t="shared" si="5"/>
        <v>#VALUE!</v>
      </c>
      <c r="G19" s="41" t="e">
        <f t="shared" si="6"/>
        <v>#VALUE!</v>
      </c>
      <c r="H19" s="42"/>
      <c r="I19" s="43"/>
      <c r="J19" s="44">
        <f t="shared" si="3"/>
        <v>0</v>
      </c>
      <c r="K19" s="38"/>
      <c r="L19" s="45" t="e">
        <f t="shared" si="7"/>
        <v>#VALUE!</v>
      </c>
      <c r="M19" s="46" t="e">
        <f t="shared" si="8"/>
        <v>#VALUE!</v>
      </c>
      <c r="N19" s="47" t="e">
        <f t="shared" si="9"/>
        <v>#VALUE!</v>
      </c>
      <c r="O19" s="37"/>
      <c r="P19" s="37"/>
      <c r="Q19" s="48" t="e">
        <f t="shared" si="0"/>
        <v>#DIV/0!</v>
      </c>
      <c r="R19" s="48" t="e">
        <f t="shared" si="1"/>
        <v>#DIV/0!</v>
      </c>
      <c r="S19" s="49" t="e">
        <f t="shared" si="10"/>
        <v>#VALUE!</v>
      </c>
      <c r="T19" s="50" t="e">
        <f t="shared" si="11"/>
        <v>#VALUE!</v>
      </c>
      <c r="U19" s="52"/>
      <c r="V19" s="54" t="e">
        <f t="shared" si="2"/>
        <v>#DIV/0!</v>
      </c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1:37">
      <c r="A20" s="36">
        <v>41156</v>
      </c>
      <c r="B20" s="37"/>
      <c r="C20" s="37"/>
      <c r="D20" s="38"/>
      <c r="E20" s="39" t="e">
        <f t="shared" si="4"/>
        <v>#VALUE!</v>
      </c>
      <c r="F20" s="40" t="e">
        <f t="shared" si="5"/>
        <v>#VALUE!</v>
      </c>
      <c r="G20" s="41" t="e">
        <f t="shared" si="6"/>
        <v>#VALUE!</v>
      </c>
      <c r="H20" s="42"/>
      <c r="I20" s="43"/>
      <c r="J20" s="44">
        <f t="shared" si="3"/>
        <v>0</v>
      </c>
      <c r="K20" s="38"/>
      <c r="L20" s="45" t="e">
        <f t="shared" si="7"/>
        <v>#VALUE!</v>
      </c>
      <c r="M20" s="46" t="e">
        <f t="shared" si="8"/>
        <v>#VALUE!</v>
      </c>
      <c r="N20" s="47" t="e">
        <f t="shared" si="9"/>
        <v>#VALUE!</v>
      </c>
      <c r="O20" s="37"/>
      <c r="P20" s="37"/>
      <c r="Q20" s="48" t="e">
        <f t="shared" si="0"/>
        <v>#DIV/0!</v>
      </c>
      <c r="R20" s="48" t="e">
        <f t="shared" si="1"/>
        <v>#DIV/0!</v>
      </c>
      <c r="S20" s="49" t="e">
        <f t="shared" si="10"/>
        <v>#VALUE!</v>
      </c>
      <c r="T20" s="50" t="e">
        <f t="shared" si="11"/>
        <v>#VALUE!</v>
      </c>
      <c r="U20" s="52"/>
      <c r="V20" s="54" t="e">
        <f t="shared" si="2"/>
        <v>#DIV/0!</v>
      </c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>
      <c r="A21" s="36">
        <v>41157</v>
      </c>
      <c r="B21" s="37"/>
      <c r="C21" s="37"/>
      <c r="D21" s="38"/>
      <c r="E21" s="39" t="e">
        <f t="shared" si="4"/>
        <v>#VALUE!</v>
      </c>
      <c r="F21" s="40" t="e">
        <f t="shared" si="5"/>
        <v>#VALUE!</v>
      </c>
      <c r="G21" s="41" t="e">
        <f t="shared" si="6"/>
        <v>#VALUE!</v>
      </c>
      <c r="H21" s="42"/>
      <c r="I21" s="43"/>
      <c r="J21" s="44">
        <f t="shared" si="3"/>
        <v>0</v>
      </c>
      <c r="K21" s="38"/>
      <c r="L21" s="45" t="e">
        <f t="shared" si="7"/>
        <v>#VALUE!</v>
      </c>
      <c r="M21" s="46" t="e">
        <f t="shared" si="8"/>
        <v>#VALUE!</v>
      </c>
      <c r="N21" s="47" t="e">
        <f t="shared" si="9"/>
        <v>#VALUE!</v>
      </c>
      <c r="O21" s="37"/>
      <c r="P21" s="37"/>
      <c r="Q21" s="48" t="e">
        <f t="shared" si="0"/>
        <v>#DIV/0!</v>
      </c>
      <c r="R21" s="48" t="e">
        <f t="shared" si="1"/>
        <v>#DIV/0!</v>
      </c>
      <c r="S21" s="49" t="e">
        <f t="shared" si="10"/>
        <v>#VALUE!</v>
      </c>
      <c r="T21" s="50" t="e">
        <f t="shared" si="11"/>
        <v>#VALUE!</v>
      </c>
      <c r="U21" s="52"/>
      <c r="V21" s="54" t="e">
        <f t="shared" si="2"/>
        <v>#DIV/0!</v>
      </c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>
      <c r="A22" s="36">
        <v>41158</v>
      </c>
      <c r="B22" s="37"/>
      <c r="C22" s="37"/>
      <c r="D22" s="38"/>
      <c r="E22" s="39" t="e">
        <f t="shared" si="4"/>
        <v>#VALUE!</v>
      </c>
      <c r="F22" s="40" t="e">
        <f t="shared" si="5"/>
        <v>#VALUE!</v>
      </c>
      <c r="G22" s="41" t="e">
        <f t="shared" si="6"/>
        <v>#VALUE!</v>
      </c>
      <c r="H22" s="42"/>
      <c r="I22" s="43"/>
      <c r="J22" s="44">
        <f t="shared" si="3"/>
        <v>0</v>
      </c>
      <c r="K22" s="38"/>
      <c r="L22" s="45" t="e">
        <f t="shared" si="7"/>
        <v>#VALUE!</v>
      </c>
      <c r="M22" s="46" t="e">
        <f t="shared" si="8"/>
        <v>#VALUE!</v>
      </c>
      <c r="N22" s="47" t="e">
        <f t="shared" si="9"/>
        <v>#VALUE!</v>
      </c>
      <c r="O22" s="37"/>
      <c r="P22" s="37"/>
      <c r="Q22" s="48" t="e">
        <f t="shared" si="0"/>
        <v>#DIV/0!</v>
      </c>
      <c r="R22" s="48" t="e">
        <f t="shared" si="1"/>
        <v>#DIV/0!</v>
      </c>
      <c r="S22" s="49" t="e">
        <f t="shared" si="10"/>
        <v>#VALUE!</v>
      </c>
      <c r="T22" s="50" t="e">
        <f t="shared" si="11"/>
        <v>#VALUE!</v>
      </c>
      <c r="U22" s="52"/>
      <c r="V22" s="54" t="e">
        <f t="shared" si="2"/>
        <v>#DIV/0!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spans="1:37">
      <c r="A23" s="36">
        <v>41159</v>
      </c>
      <c r="B23" s="37"/>
      <c r="C23" s="37"/>
      <c r="D23" s="38"/>
      <c r="E23" s="39" t="e">
        <f t="shared" si="4"/>
        <v>#VALUE!</v>
      </c>
      <c r="F23" s="40" t="e">
        <f t="shared" si="5"/>
        <v>#VALUE!</v>
      </c>
      <c r="G23" s="41" t="e">
        <f t="shared" si="6"/>
        <v>#VALUE!</v>
      </c>
      <c r="H23" s="42"/>
      <c r="I23" s="43"/>
      <c r="J23" s="44">
        <f t="shared" si="3"/>
        <v>0</v>
      </c>
      <c r="K23" s="38"/>
      <c r="L23" s="45" t="e">
        <f t="shared" si="7"/>
        <v>#VALUE!</v>
      </c>
      <c r="M23" s="46" t="e">
        <f t="shared" si="8"/>
        <v>#VALUE!</v>
      </c>
      <c r="N23" s="47" t="e">
        <f t="shared" si="9"/>
        <v>#VALUE!</v>
      </c>
      <c r="O23" s="37"/>
      <c r="P23" s="37"/>
      <c r="Q23" s="48" t="e">
        <f t="shared" si="0"/>
        <v>#DIV/0!</v>
      </c>
      <c r="R23" s="48" t="e">
        <f t="shared" si="1"/>
        <v>#DIV/0!</v>
      </c>
      <c r="S23" s="49" t="e">
        <f t="shared" si="10"/>
        <v>#VALUE!</v>
      </c>
      <c r="T23" s="50" t="e">
        <f t="shared" si="11"/>
        <v>#VALUE!</v>
      </c>
      <c r="U23" s="52"/>
      <c r="V23" s="54" t="e">
        <f t="shared" si="2"/>
        <v>#DIV/0!</v>
      </c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1:37">
      <c r="A24" s="36">
        <v>41160</v>
      </c>
      <c r="B24" s="37"/>
      <c r="C24" s="37"/>
      <c r="D24" s="38"/>
      <c r="E24" s="39" t="e">
        <f t="shared" si="4"/>
        <v>#VALUE!</v>
      </c>
      <c r="F24" s="40" t="e">
        <f t="shared" si="5"/>
        <v>#VALUE!</v>
      </c>
      <c r="G24" s="41" t="e">
        <f t="shared" si="6"/>
        <v>#VALUE!</v>
      </c>
      <c r="H24" s="42"/>
      <c r="I24" s="43"/>
      <c r="J24" s="44">
        <f t="shared" si="3"/>
        <v>0</v>
      </c>
      <c r="K24" s="38"/>
      <c r="L24" s="45" t="e">
        <f t="shared" si="7"/>
        <v>#VALUE!</v>
      </c>
      <c r="M24" s="46" t="e">
        <f t="shared" si="8"/>
        <v>#VALUE!</v>
      </c>
      <c r="N24" s="47" t="e">
        <f t="shared" si="9"/>
        <v>#VALUE!</v>
      </c>
      <c r="O24" s="37"/>
      <c r="P24" s="37"/>
      <c r="Q24" s="48" t="e">
        <f t="shared" si="0"/>
        <v>#DIV/0!</v>
      </c>
      <c r="R24" s="48" t="e">
        <f t="shared" si="1"/>
        <v>#DIV/0!</v>
      </c>
      <c r="S24" s="49" t="e">
        <f t="shared" si="10"/>
        <v>#VALUE!</v>
      </c>
      <c r="T24" s="50" t="e">
        <f t="shared" si="11"/>
        <v>#VALUE!</v>
      </c>
      <c r="U24" s="52"/>
      <c r="V24" s="54" t="e">
        <f t="shared" si="2"/>
        <v>#DIV/0!</v>
      </c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>
      <c r="A25" s="36">
        <v>41161</v>
      </c>
      <c r="B25" s="37"/>
      <c r="C25" s="37"/>
      <c r="D25" s="38"/>
      <c r="E25" s="39" t="e">
        <f t="shared" si="4"/>
        <v>#VALUE!</v>
      </c>
      <c r="F25" s="40" t="e">
        <f t="shared" si="5"/>
        <v>#VALUE!</v>
      </c>
      <c r="G25" s="41" t="e">
        <f t="shared" si="6"/>
        <v>#VALUE!</v>
      </c>
      <c r="H25" s="42"/>
      <c r="I25" s="43"/>
      <c r="J25" s="44">
        <f t="shared" si="3"/>
        <v>0</v>
      </c>
      <c r="K25" s="38"/>
      <c r="L25" s="45" t="e">
        <f t="shared" si="7"/>
        <v>#VALUE!</v>
      </c>
      <c r="M25" s="46" t="e">
        <f t="shared" si="8"/>
        <v>#VALUE!</v>
      </c>
      <c r="N25" s="47" t="e">
        <f t="shared" si="9"/>
        <v>#VALUE!</v>
      </c>
      <c r="O25" s="37"/>
      <c r="P25" s="37"/>
      <c r="Q25" s="48" t="e">
        <f t="shared" si="0"/>
        <v>#DIV/0!</v>
      </c>
      <c r="R25" s="48" t="e">
        <f t="shared" si="1"/>
        <v>#DIV/0!</v>
      </c>
      <c r="S25" s="49" t="e">
        <f t="shared" si="10"/>
        <v>#VALUE!</v>
      </c>
      <c r="T25" s="50" t="e">
        <f t="shared" si="11"/>
        <v>#VALUE!</v>
      </c>
      <c r="U25" s="52"/>
      <c r="V25" s="54" t="e">
        <f t="shared" si="2"/>
        <v>#DIV/0!</v>
      </c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9" spans="1:37" ht="15" customHeight="1">
      <c r="Q29" s="15"/>
    </row>
    <row r="31" spans="1:37" ht="15" customHeight="1">
      <c r="P31" s="16"/>
    </row>
  </sheetData>
  <dataConsolidate>
    <dataRefs count="1">
      <dataRef ref="E12:I12" sheet="I période"/>
    </dataRefs>
  </dataConsolidate>
  <mergeCells count="13">
    <mergeCell ref="A5:B5"/>
    <mergeCell ref="C5:D5"/>
    <mergeCell ref="A6:B6"/>
    <mergeCell ref="C6:H6"/>
    <mergeCell ref="J6:P6"/>
    <mergeCell ref="W9:AJ9"/>
    <mergeCell ref="B9:C9"/>
    <mergeCell ref="H9:J9"/>
    <mergeCell ref="O9:P9"/>
    <mergeCell ref="Q9:T9"/>
    <mergeCell ref="A7:B7"/>
    <mergeCell ref="C7:H7"/>
    <mergeCell ref="K7:P7"/>
  </mergeCells>
  <phoneticPr fontId="10" type="noConversion"/>
  <pageMargins left="0.31496062992125984" right="0.11811023622047245" top="0.35433070866141736" bottom="0.35433070866141736" header="0.31496062992125984" footer="0.31496062992125984"/>
  <pageSetup paperSize="9" orientation="landscape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K31"/>
  <sheetViews>
    <sheetView workbookViewId="0">
      <selection activeCell="A11" sqref="A11"/>
    </sheetView>
  </sheetViews>
  <sheetFormatPr baseColWidth="10" defaultColWidth="9.140625" defaultRowHeight="15"/>
  <cols>
    <col min="1" max="1" width="12.85546875" style="4" customWidth="1"/>
    <col min="2" max="2" width="5.5703125" style="4" customWidth="1"/>
    <col min="3" max="3" width="7.140625" style="4" customWidth="1"/>
    <col min="4" max="4" width="15.42578125" style="4" customWidth="1"/>
    <col min="5" max="5" width="8.140625" style="4" hidden="1" customWidth="1"/>
    <col min="6" max="6" width="8.42578125" style="4" hidden="1" customWidth="1"/>
    <col min="7" max="7" width="13.28515625" style="4" hidden="1" customWidth="1"/>
    <col min="8" max="9" width="7" style="4" customWidth="1"/>
    <col min="10" max="10" width="7.28515625" style="4" customWidth="1"/>
    <col min="11" max="11" width="15.42578125" style="4" customWidth="1"/>
    <col min="12" max="12" width="9.140625" style="4" hidden="1" customWidth="1"/>
    <col min="13" max="13" width="8.140625" style="4" hidden="1" customWidth="1"/>
    <col min="14" max="14" width="13.28515625" style="4" hidden="1" customWidth="1"/>
    <col min="15" max="15" width="6.85546875" style="4" customWidth="1"/>
    <col min="16" max="16" width="6" style="4" customWidth="1"/>
    <col min="17" max="17" width="9.140625" style="5"/>
    <col min="18" max="18" width="9.140625" style="4"/>
    <col min="19" max="19" width="15.28515625" style="4" hidden="1" customWidth="1"/>
    <col min="20" max="20" width="9.42578125" style="4" bestFit="1" customWidth="1"/>
    <col min="21" max="21" width="10.7109375" style="4" customWidth="1"/>
    <col min="22" max="34" width="9.140625" style="4"/>
    <col min="35" max="35" width="10.7109375" style="4" customWidth="1"/>
    <col min="36" max="36" width="10.5703125" style="4" customWidth="1"/>
    <col min="37" max="37" width="22.140625" style="4" customWidth="1"/>
    <col min="38" max="16384" width="9.140625" style="4"/>
  </cols>
  <sheetData>
    <row r="1" spans="1:37" ht="21">
      <c r="A1" s="6" t="s">
        <v>18</v>
      </c>
    </row>
    <row r="2" spans="1:37" ht="18.75">
      <c r="A2" s="7" t="s">
        <v>57</v>
      </c>
      <c r="T2" s="9"/>
    </row>
    <row r="3" spans="1:37">
      <c r="A3" s="4" t="s">
        <v>20</v>
      </c>
      <c r="O3" s="3"/>
      <c r="P3" s="11" t="s">
        <v>14</v>
      </c>
    </row>
    <row r="4" spans="1:37">
      <c r="O4" s="12"/>
      <c r="P4" s="11" t="s">
        <v>15</v>
      </c>
    </row>
    <row r="5" spans="1:37">
      <c r="A5" s="58" t="s">
        <v>21</v>
      </c>
      <c r="B5" s="58"/>
      <c r="C5" s="61"/>
      <c r="D5" s="61"/>
      <c r="E5" s="8"/>
      <c r="F5" s="8"/>
      <c r="G5" s="8"/>
      <c r="H5" s="1"/>
      <c r="L5" s="13"/>
      <c r="M5" s="13"/>
      <c r="N5" s="13"/>
    </row>
    <row r="6" spans="1:37">
      <c r="A6" s="62" t="s">
        <v>22</v>
      </c>
      <c r="B6" s="62"/>
      <c r="C6" s="59"/>
      <c r="D6" s="59"/>
      <c r="E6" s="59"/>
      <c r="F6" s="59"/>
      <c r="G6" s="59"/>
      <c r="H6" s="59"/>
      <c r="J6" s="63" t="s">
        <v>16</v>
      </c>
      <c r="K6" s="63"/>
      <c r="L6" s="63"/>
      <c r="M6" s="63"/>
      <c r="N6" s="63"/>
      <c r="O6" s="63"/>
      <c r="P6" s="63"/>
      <c r="Q6" s="3">
        <v>0.76980000000000004</v>
      </c>
    </row>
    <row r="7" spans="1:37">
      <c r="A7" s="58" t="s">
        <v>23</v>
      </c>
      <c r="B7" s="58"/>
      <c r="C7" s="59"/>
      <c r="D7" s="59"/>
      <c r="E7" s="59"/>
      <c r="F7" s="59"/>
      <c r="G7" s="59"/>
      <c r="H7" s="59"/>
      <c r="K7" s="60" t="s">
        <v>17</v>
      </c>
      <c r="L7" s="60"/>
      <c r="M7" s="60"/>
      <c r="N7" s="60"/>
      <c r="O7" s="60"/>
      <c r="P7" s="60"/>
      <c r="Q7" s="2"/>
    </row>
    <row r="8" spans="1:37">
      <c r="B8" s="5"/>
    </row>
    <row r="9" spans="1:37" s="17" customFormat="1" ht="33.75" customHeight="1">
      <c r="A9" s="19"/>
      <c r="B9" s="64" t="s">
        <v>26</v>
      </c>
      <c r="C9" s="64"/>
      <c r="D9" s="19" t="s">
        <v>27</v>
      </c>
      <c r="E9" s="19"/>
      <c r="F9" s="19"/>
      <c r="G9" s="19"/>
      <c r="H9" s="64" t="s">
        <v>28</v>
      </c>
      <c r="I9" s="64"/>
      <c r="J9" s="64"/>
      <c r="K9" s="19" t="s">
        <v>30</v>
      </c>
      <c r="L9" s="19"/>
      <c r="M9" s="19"/>
      <c r="N9" s="19"/>
      <c r="O9" s="64" t="s">
        <v>31</v>
      </c>
      <c r="P9" s="64"/>
      <c r="Q9" s="64" t="s">
        <v>32</v>
      </c>
      <c r="R9" s="64"/>
      <c r="S9" s="64"/>
      <c r="T9" s="64"/>
      <c r="U9" s="19"/>
      <c r="V9" s="19" t="s">
        <v>34</v>
      </c>
      <c r="W9" s="64" t="s">
        <v>41</v>
      </c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19" t="s">
        <v>36</v>
      </c>
    </row>
    <row r="10" spans="1:37" s="10" customFormat="1" ht="40.5" customHeight="1">
      <c r="A10" s="56" t="s">
        <v>24</v>
      </c>
      <c r="B10" s="18" t="s">
        <v>0</v>
      </c>
      <c r="C10" s="18" t="s">
        <v>1</v>
      </c>
      <c r="D10" s="55" t="s">
        <v>9</v>
      </c>
      <c r="E10" s="18"/>
      <c r="F10" s="18"/>
      <c r="G10" s="18"/>
      <c r="H10" s="18" t="s">
        <v>2</v>
      </c>
      <c r="I10" s="18" t="s">
        <v>3</v>
      </c>
      <c r="J10" s="18" t="s">
        <v>29</v>
      </c>
      <c r="K10" s="55" t="s">
        <v>9</v>
      </c>
      <c r="L10" s="18"/>
      <c r="M10" s="18"/>
      <c r="N10" s="18"/>
      <c r="O10" s="18" t="s">
        <v>4</v>
      </c>
      <c r="P10" s="18" t="s">
        <v>5</v>
      </c>
      <c r="Q10" s="20" t="s">
        <v>7</v>
      </c>
      <c r="R10" s="20" t="s">
        <v>6</v>
      </c>
      <c r="S10" s="20"/>
      <c r="T10" s="20" t="s">
        <v>33</v>
      </c>
      <c r="U10" s="20" t="s">
        <v>35</v>
      </c>
      <c r="V10" s="20" t="s">
        <v>8</v>
      </c>
      <c r="W10" s="20" t="s">
        <v>42</v>
      </c>
      <c r="X10" s="20" t="s">
        <v>43</v>
      </c>
      <c r="Y10" s="18" t="s">
        <v>44</v>
      </c>
      <c r="Z10" s="18" t="s">
        <v>45</v>
      </c>
      <c r="AA10" s="18" t="s">
        <v>46</v>
      </c>
      <c r="AB10" s="18" t="s">
        <v>47</v>
      </c>
      <c r="AC10" s="18" t="s">
        <v>48</v>
      </c>
      <c r="AD10" s="18" t="s">
        <v>49</v>
      </c>
      <c r="AE10" s="18" t="s">
        <v>50</v>
      </c>
      <c r="AF10" s="18" t="s">
        <v>51</v>
      </c>
      <c r="AG10" s="18" t="s">
        <v>52</v>
      </c>
      <c r="AH10" s="18" t="s">
        <v>53</v>
      </c>
      <c r="AI10" s="18" t="s">
        <v>54</v>
      </c>
      <c r="AJ10" s="18" t="s">
        <v>55</v>
      </c>
      <c r="AK10" s="18"/>
    </row>
    <row r="11" spans="1:37" s="14" customFormat="1">
      <c r="A11" s="57" t="s">
        <v>25</v>
      </c>
      <c r="B11" s="21">
        <v>0</v>
      </c>
      <c r="C11" s="21">
        <v>120.5</v>
      </c>
      <c r="D11" s="22" t="s">
        <v>10</v>
      </c>
      <c r="E11" s="23">
        <f>DATE(MID(D11,9,2),MID(D11,3,2),MID(D11,1,2))</f>
        <v>4425</v>
      </c>
      <c r="F11" s="24">
        <f>TIME(MID(D11,5,2),MID(D11,7,2),0)</f>
        <v>0.56805555555555554</v>
      </c>
      <c r="G11" s="25">
        <f>E11+F11</f>
        <v>4425.5680555555555</v>
      </c>
      <c r="H11" s="26">
        <v>1.6</v>
      </c>
      <c r="I11" s="27">
        <v>1.4</v>
      </c>
      <c r="J11" s="28">
        <f>IF(H11-I11=0,H11,(H11-I11)/LN(H11/I11))</f>
        <v>1.4977751378837234</v>
      </c>
      <c r="K11" s="22" t="s">
        <v>11</v>
      </c>
      <c r="L11" s="23">
        <f>DATE(MID(K11,9,2),MID(K11,3,2),MID(K11,1,2))</f>
        <v>4426</v>
      </c>
      <c r="M11" s="24">
        <f>TIME(MID(K11,5,2),MID(K11,7,2),0)</f>
        <v>0.47361111111111115</v>
      </c>
      <c r="N11" s="25">
        <f>L11+M11</f>
        <v>4426.4736111111115</v>
      </c>
      <c r="O11" s="21">
        <v>78.599999999999994</v>
      </c>
      <c r="P11" s="21">
        <v>0</v>
      </c>
      <c r="Q11" s="29">
        <f>IF(B11&amp;P11=0,100*LN(C11/O11),100*LN((C11-B11)/(O11-P11)))</f>
        <v>42.727805349554885</v>
      </c>
      <c r="R11" s="29">
        <f>22.5*Q11</f>
        <v>961.37562036498491</v>
      </c>
      <c r="S11" s="30">
        <f>N11-G11</f>
        <v>0.90555555555602041</v>
      </c>
      <c r="T11" s="31">
        <f>DAY(S11)*24*60+HOUR(S11)*60+MINUTE(S11)-U11</f>
        <v>1299</v>
      </c>
      <c r="U11" s="32">
        <v>5</v>
      </c>
      <c r="V11" s="33">
        <f>R11*$Q$6*1000/(J11*T11)</f>
        <v>380.37787070946166</v>
      </c>
      <c r="W11" s="34">
        <v>0.5</v>
      </c>
      <c r="X11" s="35">
        <v>-10.8</v>
      </c>
      <c r="Y11" s="35">
        <v>72</v>
      </c>
      <c r="Z11" s="35">
        <v>67</v>
      </c>
      <c r="AA11" s="35">
        <v>1009</v>
      </c>
      <c r="AB11" s="21">
        <v>1012</v>
      </c>
      <c r="AC11" s="21" t="s">
        <v>13</v>
      </c>
      <c r="AD11" s="21" t="s">
        <v>12</v>
      </c>
      <c r="AE11" s="21">
        <v>0.5</v>
      </c>
      <c r="AF11" s="21">
        <v>6</v>
      </c>
      <c r="AG11" s="21" t="s">
        <v>40</v>
      </c>
      <c r="AH11" s="21" t="s">
        <v>40</v>
      </c>
      <c r="AI11" s="21" t="s">
        <v>39</v>
      </c>
      <c r="AJ11" s="21" t="s">
        <v>38</v>
      </c>
      <c r="AK11" s="21" t="s">
        <v>37</v>
      </c>
    </row>
    <row r="12" spans="1:37">
      <c r="A12" s="36">
        <v>41225</v>
      </c>
      <c r="B12" s="37"/>
      <c r="C12" s="37"/>
      <c r="D12" s="38"/>
      <c r="E12" s="39"/>
      <c r="F12" s="40"/>
      <c r="G12" s="41"/>
      <c r="H12" s="42"/>
      <c r="I12" s="43"/>
      <c r="J12" s="44">
        <f>IF(H12-I12=0,H12,(H12-I12)/LN(H12/I12))</f>
        <v>0</v>
      </c>
      <c r="K12" s="38"/>
      <c r="L12" s="45" t="e">
        <f>DATE(MID(K12,9,2),MID(K12,3,2),MID(K12,1,2))</f>
        <v>#VALUE!</v>
      </c>
      <c r="M12" s="46" t="e">
        <f>TIME(MID(K12,5,2),MID(K12,7,2),0)</f>
        <v>#VALUE!</v>
      </c>
      <c r="N12" s="47" t="e">
        <f>L12+M12</f>
        <v>#VALUE!</v>
      </c>
      <c r="O12" s="37"/>
      <c r="P12" s="37"/>
      <c r="Q12" s="48" t="e">
        <f t="shared" ref="Q12:Q25" si="0">IF(B12&amp;P12=0,100*LN(C12/O12),100*LN((C12-B12)/(O12-P12)))</f>
        <v>#DIV/0!</v>
      </c>
      <c r="R12" s="48" t="e">
        <f t="shared" ref="R12:R25" si="1">$Q$7*Q12</f>
        <v>#DIV/0!</v>
      </c>
      <c r="S12" s="49" t="e">
        <f>N12-G12</f>
        <v>#VALUE!</v>
      </c>
      <c r="T12" s="50" t="e">
        <f>DAY(S12)*24*60+HOUR(S12)*60+MINUTE(S12)-U12</f>
        <v>#VALUE!</v>
      </c>
      <c r="U12" s="37"/>
      <c r="V12" s="54" t="e">
        <f t="shared" ref="V12:V25" si="2">R12*$Q$6*1000/(J12*T12)</f>
        <v>#DIV/0!</v>
      </c>
      <c r="W12" s="51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spans="1:37">
      <c r="A13" s="36">
        <v>41226</v>
      </c>
      <c r="B13" s="37"/>
      <c r="C13" s="37"/>
      <c r="D13" s="38"/>
      <c r="E13" s="39" t="e">
        <f>DATE(MID(D13,9,2),MID(D13,3,2),MID(D13,1,2))</f>
        <v>#VALUE!</v>
      </c>
      <c r="F13" s="40" t="e">
        <f>TIME(MID(D13,5,2),MID(D13,7,2),0)</f>
        <v>#VALUE!</v>
      </c>
      <c r="G13" s="41" t="e">
        <f>E13+F13</f>
        <v>#VALUE!</v>
      </c>
      <c r="H13" s="42"/>
      <c r="I13" s="43"/>
      <c r="J13" s="44">
        <f t="shared" ref="J13:J25" si="3">IF(H13-I13=0,H13,(H13-I13)/LN(H13/I13))</f>
        <v>0</v>
      </c>
      <c r="K13" s="38"/>
      <c r="L13" s="45" t="e">
        <f>DATE(MID(K13,9,2),MID(K13,3,2),MID(K13,1,2))</f>
        <v>#VALUE!</v>
      </c>
      <c r="M13" s="46" t="e">
        <f>TIME(MID(K13,5,2),MID(K13,7,2),0)</f>
        <v>#VALUE!</v>
      </c>
      <c r="N13" s="47" t="e">
        <f>L13+M13</f>
        <v>#VALUE!</v>
      </c>
      <c r="O13" s="37"/>
      <c r="P13" s="37"/>
      <c r="Q13" s="48" t="e">
        <f t="shared" si="0"/>
        <v>#DIV/0!</v>
      </c>
      <c r="R13" s="48" t="e">
        <f t="shared" si="1"/>
        <v>#DIV/0!</v>
      </c>
      <c r="S13" s="49" t="e">
        <f>N13-G13</f>
        <v>#VALUE!</v>
      </c>
      <c r="T13" s="50" t="e">
        <f>DAY(S13)*24*60+HOUR(S13)*60+MINUTE(S13)-U13</f>
        <v>#VALUE!</v>
      </c>
      <c r="U13" s="52"/>
      <c r="V13" s="54" t="e">
        <f t="shared" si="2"/>
        <v>#DIV/0!</v>
      </c>
      <c r="W13" s="53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>
      <c r="A14" s="36">
        <v>41227</v>
      </c>
      <c r="B14" s="37"/>
      <c r="C14" s="37"/>
      <c r="D14" s="38"/>
      <c r="E14" s="39" t="e">
        <f t="shared" ref="E14:E25" si="4">DATE(MID(D14,9,2),MID(D14,3,2),MID(D14,1,2))</f>
        <v>#VALUE!</v>
      </c>
      <c r="F14" s="40" t="e">
        <f t="shared" ref="F14:F25" si="5">TIME(MID(D14,5,2),MID(D14,7,2),0)</f>
        <v>#VALUE!</v>
      </c>
      <c r="G14" s="41" t="e">
        <f t="shared" ref="G14:G25" si="6">E14+F14</f>
        <v>#VALUE!</v>
      </c>
      <c r="H14" s="42"/>
      <c r="I14" s="43"/>
      <c r="J14" s="44">
        <f t="shared" si="3"/>
        <v>0</v>
      </c>
      <c r="K14" s="38"/>
      <c r="L14" s="45" t="e">
        <f t="shared" ref="L14:L25" si="7">DATE(MID(K14,9,2),MID(K14,3,2),MID(K14,1,2))</f>
        <v>#VALUE!</v>
      </c>
      <c r="M14" s="46" t="e">
        <f t="shared" ref="M14:M25" si="8">TIME(MID(K14,5,2),MID(K14,7,2),0)</f>
        <v>#VALUE!</v>
      </c>
      <c r="N14" s="47" t="e">
        <f t="shared" ref="N14:N25" si="9">L14+M14</f>
        <v>#VALUE!</v>
      </c>
      <c r="O14" s="37"/>
      <c r="P14" s="37"/>
      <c r="Q14" s="48" t="e">
        <f t="shared" si="0"/>
        <v>#DIV/0!</v>
      </c>
      <c r="R14" s="48" t="e">
        <f t="shared" si="1"/>
        <v>#DIV/0!</v>
      </c>
      <c r="S14" s="49" t="e">
        <f t="shared" ref="S14:S25" si="10">N14-G14</f>
        <v>#VALUE!</v>
      </c>
      <c r="T14" s="50" t="e">
        <f t="shared" ref="T14:T25" si="11">DAY(S14)*24*60+HOUR(S14)*60+MINUTE(S14)-U14</f>
        <v>#VALUE!</v>
      </c>
      <c r="U14" s="52"/>
      <c r="V14" s="54" t="e">
        <f t="shared" si="2"/>
        <v>#DIV/0!</v>
      </c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>
      <c r="A15" s="36">
        <v>41228</v>
      </c>
      <c r="B15" s="37"/>
      <c r="C15" s="37"/>
      <c r="D15" s="38"/>
      <c r="E15" s="39" t="e">
        <f t="shared" si="4"/>
        <v>#VALUE!</v>
      </c>
      <c r="F15" s="40" t="e">
        <f t="shared" si="5"/>
        <v>#VALUE!</v>
      </c>
      <c r="G15" s="41" t="e">
        <f t="shared" si="6"/>
        <v>#VALUE!</v>
      </c>
      <c r="H15" s="42"/>
      <c r="I15" s="43"/>
      <c r="J15" s="44">
        <f t="shared" si="3"/>
        <v>0</v>
      </c>
      <c r="K15" s="38"/>
      <c r="L15" s="45" t="e">
        <f t="shared" si="7"/>
        <v>#VALUE!</v>
      </c>
      <c r="M15" s="46" t="e">
        <f t="shared" si="8"/>
        <v>#VALUE!</v>
      </c>
      <c r="N15" s="47" t="e">
        <f t="shared" si="9"/>
        <v>#VALUE!</v>
      </c>
      <c r="O15" s="37"/>
      <c r="P15" s="37"/>
      <c r="Q15" s="48" t="e">
        <f t="shared" si="0"/>
        <v>#DIV/0!</v>
      </c>
      <c r="R15" s="48" t="e">
        <f t="shared" si="1"/>
        <v>#DIV/0!</v>
      </c>
      <c r="S15" s="49" t="e">
        <f t="shared" si="10"/>
        <v>#VALUE!</v>
      </c>
      <c r="T15" s="50" t="e">
        <f t="shared" si="11"/>
        <v>#VALUE!</v>
      </c>
      <c r="U15" s="52"/>
      <c r="V15" s="54" t="e">
        <f t="shared" si="2"/>
        <v>#DIV/0!</v>
      </c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>
      <c r="A16" s="36">
        <v>41229</v>
      </c>
      <c r="B16" s="37"/>
      <c r="C16" s="37"/>
      <c r="D16" s="38"/>
      <c r="E16" s="39" t="e">
        <f t="shared" si="4"/>
        <v>#VALUE!</v>
      </c>
      <c r="F16" s="40" t="e">
        <f t="shared" si="5"/>
        <v>#VALUE!</v>
      </c>
      <c r="G16" s="41" t="e">
        <f t="shared" si="6"/>
        <v>#VALUE!</v>
      </c>
      <c r="H16" s="42"/>
      <c r="I16" s="43"/>
      <c r="J16" s="44">
        <f t="shared" si="3"/>
        <v>0</v>
      </c>
      <c r="K16" s="38"/>
      <c r="L16" s="45" t="e">
        <f t="shared" si="7"/>
        <v>#VALUE!</v>
      </c>
      <c r="M16" s="46" t="e">
        <f t="shared" si="8"/>
        <v>#VALUE!</v>
      </c>
      <c r="N16" s="47" t="e">
        <f t="shared" si="9"/>
        <v>#VALUE!</v>
      </c>
      <c r="O16" s="37"/>
      <c r="P16" s="37"/>
      <c r="Q16" s="48" t="e">
        <f t="shared" si="0"/>
        <v>#DIV/0!</v>
      </c>
      <c r="R16" s="48" t="e">
        <f t="shared" si="1"/>
        <v>#DIV/0!</v>
      </c>
      <c r="S16" s="49" t="e">
        <f t="shared" si="10"/>
        <v>#VALUE!</v>
      </c>
      <c r="T16" s="50" t="e">
        <f t="shared" si="11"/>
        <v>#VALUE!</v>
      </c>
      <c r="U16" s="52"/>
      <c r="V16" s="54" t="e">
        <f t="shared" si="2"/>
        <v>#DIV/0!</v>
      </c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spans="1:37">
      <c r="A17" s="36">
        <v>41230</v>
      </c>
      <c r="B17" s="37"/>
      <c r="C17" s="37"/>
      <c r="D17" s="38"/>
      <c r="E17" s="39" t="e">
        <f t="shared" si="4"/>
        <v>#VALUE!</v>
      </c>
      <c r="F17" s="40" t="e">
        <f t="shared" si="5"/>
        <v>#VALUE!</v>
      </c>
      <c r="G17" s="41" t="e">
        <f t="shared" si="6"/>
        <v>#VALUE!</v>
      </c>
      <c r="H17" s="42"/>
      <c r="I17" s="43"/>
      <c r="J17" s="44">
        <f t="shared" si="3"/>
        <v>0</v>
      </c>
      <c r="K17" s="38"/>
      <c r="L17" s="45" t="e">
        <f t="shared" si="7"/>
        <v>#VALUE!</v>
      </c>
      <c r="M17" s="46" t="e">
        <f t="shared" si="8"/>
        <v>#VALUE!</v>
      </c>
      <c r="N17" s="47" t="e">
        <f t="shared" si="9"/>
        <v>#VALUE!</v>
      </c>
      <c r="O17" s="37"/>
      <c r="P17" s="37"/>
      <c r="Q17" s="48" t="e">
        <f t="shared" si="0"/>
        <v>#DIV/0!</v>
      </c>
      <c r="R17" s="48" t="e">
        <f t="shared" si="1"/>
        <v>#DIV/0!</v>
      </c>
      <c r="S17" s="49" t="e">
        <f t="shared" si="10"/>
        <v>#VALUE!</v>
      </c>
      <c r="T17" s="50" t="e">
        <f t="shared" si="11"/>
        <v>#VALUE!</v>
      </c>
      <c r="U17" s="52"/>
      <c r="V17" s="54" t="e">
        <f t="shared" si="2"/>
        <v>#DIV/0!</v>
      </c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spans="1:37">
      <c r="A18" s="36">
        <v>41231</v>
      </c>
      <c r="B18" s="37"/>
      <c r="C18" s="37"/>
      <c r="D18" s="38"/>
      <c r="E18" s="39" t="e">
        <f t="shared" si="4"/>
        <v>#VALUE!</v>
      </c>
      <c r="F18" s="40" t="e">
        <f t="shared" si="5"/>
        <v>#VALUE!</v>
      </c>
      <c r="G18" s="41" t="e">
        <f t="shared" si="6"/>
        <v>#VALUE!</v>
      </c>
      <c r="H18" s="42"/>
      <c r="I18" s="43"/>
      <c r="J18" s="44">
        <f t="shared" si="3"/>
        <v>0</v>
      </c>
      <c r="K18" s="38"/>
      <c r="L18" s="45" t="e">
        <f t="shared" si="7"/>
        <v>#VALUE!</v>
      </c>
      <c r="M18" s="46" t="e">
        <f t="shared" si="8"/>
        <v>#VALUE!</v>
      </c>
      <c r="N18" s="47" t="e">
        <f t="shared" si="9"/>
        <v>#VALUE!</v>
      </c>
      <c r="O18" s="37"/>
      <c r="P18" s="37"/>
      <c r="Q18" s="48" t="e">
        <f t="shared" si="0"/>
        <v>#DIV/0!</v>
      </c>
      <c r="R18" s="48" t="e">
        <f t="shared" si="1"/>
        <v>#DIV/0!</v>
      </c>
      <c r="S18" s="49" t="e">
        <f t="shared" si="10"/>
        <v>#VALUE!</v>
      </c>
      <c r="T18" s="50" t="e">
        <f t="shared" si="11"/>
        <v>#VALUE!</v>
      </c>
      <c r="U18" s="52"/>
      <c r="V18" s="54" t="e">
        <f t="shared" si="2"/>
        <v>#DIV/0!</v>
      </c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spans="1:37">
      <c r="A19" s="36">
        <v>41232</v>
      </c>
      <c r="B19" s="37"/>
      <c r="C19" s="37"/>
      <c r="D19" s="38"/>
      <c r="E19" s="39" t="e">
        <f t="shared" si="4"/>
        <v>#VALUE!</v>
      </c>
      <c r="F19" s="40" t="e">
        <f t="shared" si="5"/>
        <v>#VALUE!</v>
      </c>
      <c r="G19" s="41" t="e">
        <f t="shared" si="6"/>
        <v>#VALUE!</v>
      </c>
      <c r="H19" s="42"/>
      <c r="I19" s="43"/>
      <c r="J19" s="44">
        <f t="shared" si="3"/>
        <v>0</v>
      </c>
      <c r="K19" s="38"/>
      <c r="L19" s="45" t="e">
        <f t="shared" si="7"/>
        <v>#VALUE!</v>
      </c>
      <c r="M19" s="46" t="e">
        <f t="shared" si="8"/>
        <v>#VALUE!</v>
      </c>
      <c r="N19" s="47" t="e">
        <f t="shared" si="9"/>
        <v>#VALUE!</v>
      </c>
      <c r="O19" s="37"/>
      <c r="P19" s="37"/>
      <c r="Q19" s="48" t="e">
        <f t="shared" si="0"/>
        <v>#DIV/0!</v>
      </c>
      <c r="R19" s="48" t="e">
        <f t="shared" si="1"/>
        <v>#DIV/0!</v>
      </c>
      <c r="S19" s="49" t="e">
        <f t="shared" si="10"/>
        <v>#VALUE!</v>
      </c>
      <c r="T19" s="50" t="e">
        <f t="shared" si="11"/>
        <v>#VALUE!</v>
      </c>
      <c r="U19" s="52"/>
      <c r="V19" s="54" t="e">
        <f t="shared" si="2"/>
        <v>#DIV/0!</v>
      </c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spans="1:37">
      <c r="A20" s="36">
        <v>41233</v>
      </c>
      <c r="B20" s="37"/>
      <c r="C20" s="37"/>
      <c r="D20" s="38"/>
      <c r="E20" s="39" t="e">
        <f t="shared" si="4"/>
        <v>#VALUE!</v>
      </c>
      <c r="F20" s="40" t="e">
        <f t="shared" si="5"/>
        <v>#VALUE!</v>
      </c>
      <c r="G20" s="41" t="e">
        <f t="shared" si="6"/>
        <v>#VALUE!</v>
      </c>
      <c r="H20" s="42"/>
      <c r="I20" s="43"/>
      <c r="J20" s="44">
        <f t="shared" si="3"/>
        <v>0</v>
      </c>
      <c r="K20" s="38"/>
      <c r="L20" s="45" t="e">
        <f t="shared" si="7"/>
        <v>#VALUE!</v>
      </c>
      <c r="M20" s="46" t="e">
        <f t="shared" si="8"/>
        <v>#VALUE!</v>
      </c>
      <c r="N20" s="47" t="e">
        <f t="shared" si="9"/>
        <v>#VALUE!</v>
      </c>
      <c r="O20" s="37"/>
      <c r="P20" s="37"/>
      <c r="Q20" s="48" t="e">
        <f t="shared" si="0"/>
        <v>#DIV/0!</v>
      </c>
      <c r="R20" s="48" t="e">
        <f t="shared" si="1"/>
        <v>#DIV/0!</v>
      </c>
      <c r="S20" s="49" t="e">
        <f t="shared" si="10"/>
        <v>#VALUE!</v>
      </c>
      <c r="T20" s="50" t="e">
        <f t="shared" si="11"/>
        <v>#VALUE!</v>
      </c>
      <c r="U20" s="52"/>
      <c r="V20" s="54" t="e">
        <f t="shared" si="2"/>
        <v>#DIV/0!</v>
      </c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7">
      <c r="A21" s="36">
        <v>41234</v>
      </c>
      <c r="B21" s="37"/>
      <c r="C21" s="37"/>
      <c r="D21" s="38"/>
      <c r="E21" s="39" t="e">
        <f t="shared" si="4"/>
        <v>#VALUE!</v>
      </c>
      <c r="F21" s="40" t="e">
        <f t="shared" si="5"/>
        <v>#VALUE!</v>
      </c>
      <c r="G21" s="41" t="e">
        <f t="shared" si="6"/>
        <v>#VALUE!</v>
      </c>
      <c r="H21" s="42"/>
      <c r="I21" s="43"/>
      <c r="J21" s="44">
        <f t="shared" si="3"/>
        <v>0</v>
      </c>
      <c r="K21" s="38"/>
      <c r="L21" s="45" t="e">
        <f t="shared" si="7"/>
        <v>#VALUE!</v>
      </c>
      <c r="M21" s="46" t="e">
        <f t="shared" si="8"/>
        <v>#VALUE!</v>
      </c>
      <c r="N21" s="47" t="e">
        <f t="shared" si="9"/>
        <v>#VALUE!</v>
      </c>
      <c r="O21" s="37"/>
      <c r="P21" s="37"/>
      <c r="Q21" s="48" t="e">
        <f t="shared" si="0"/>
        <v>#DIV/0!</v>
      </c>
      <c r="R21" s="48" t="e">
        <f t="shared" si="1"/>
        <v>#DIV/0!</v>
      </c>
      <c r="S21" s="49" t="e">
        <f t="shared" si="10"/>
        <v>#VALUE!</v>
      </c>
      <c r="T21" s="50" t="e">
        <f t="shared" si="11"/>
        <v>#VALUE!</v>
      </c>
      <c r="U21" s="52"/>
      <c r="V21" s="54" t="e">
        <f t="shared" si="2"/>
        <v>#DIV/0!</v>
      </c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>
      <c r="A22" s="36">
        <v>41235</v>
      </c>
      <c r="B22" s="37"/>
      <c r="C22" s="37"/>
      <c r="D22" s="38"/>
      <c r="E22" s="39" t="e">
        <f t="shared" si="4"/>
        <v>#VALUE!</v>
      </c>
      <c r="F22" s="40" t="e">
        <f t="shared" si="5"/>
        <v>#VALUE!</v>
      </c>
      <c r="G22" s="41" t="e">
        <f t="shared" si="6"/>
        <v>#VALUE!</v>
      </c>
      <c r="H22" s="42"/>
      <c r="I22" s="43"/>
      <c r="J22" s="44">
        <f t="shared" si="3"/>
        <v>0</v>
      </c>
      <c r="K22" s="38"/>
      <c r="L22" s="45" t="e">
        <f t="shared" si="7"/>
        <v>#VALUE!</v>
      </c>
      <c r="M22" s="46" t="e">
        <f t="shared" si="8"/>
        <v>#VALUE!</v>
      </c>
      <c r="N22" s="47" t="e">
        <f t="shared" si="9"/>
        <v>#VALUE!</v>
      </c>
      <c r="O22" s="37"/>
      <c r="P22" s="37"/>
      <c r="Q22" s="48" t="e">
        <f t="shared" si="0"/>
        <v>#DIV/0!</v>
      </c>
      <c r="R22" s="48" t="e">
        <f t="shared" si="1"/>
        <v>#DIV/0!</v>
      </c>
      <c r="S22" s="49" t="e">
        <f t="shared" si="10"/>
        <v>#VALUE!</v>
      </c>
      <c r="T22" s="50" t="e">
        <f t="shared" si="11"/>
        <v>#VALUE!</v>
      </c>
      <c r="U22" s="52"/>
      <c r="V22" s="54" t="e">
        <f t="shared" si="2"/>
        <v>#DIV/0!</v>
      </c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spans="1:37">
      <c r="A23" s="36">
        <v>41236</v>
      </c>
      <c r="B23" s="37"/>
      <c r="C23" s="37"/>
      <c r="D23" s="38"/>
      <c r="E23" s="39" t="e">
        <f t="shared" si="4"/>
        <v>#VALUE!</v>
      </c>
      <c r="F23" s="40" t="e">
        <f t="shared" si="5"/>
        <v>#VALUE!</v>
      </c>
      <c r="G23" s="41" t="e">
        <f t="shared" si="6"/>
        <v>#VALUE!</v>
      </c>
      <c r="H23" s="42"/>
      <c r="I23" s="43"/>
      <c r="J23" s="44">
        <f t="shared" si="3"/>
        <v>0</v>
      </c>
      <c r="K23" s="38"/>
      <c r="L23" s="45" t="e">
        <f t="shared" si="7"/>
        <v>#VALUE!</v>
      </c>
      <c r="M23" s="46" t="e">
        <f t="shared" si="8"/>
        <v>#VALUE!</v>
      </c>
      <c r="N23" s="47" t="e">
        <f t="shared" si="9"/>
        <v>#VALUE!</v>
      </c>
      <c r="O23" s="37"/>
      <c r="P23" s="37"/>
      <c r="Q23" s="48" t="e">
        <f t="shared" si="0"/>
        <v>#DIV/0!</v>
      </c>
      <c r="R23" s="48" t="e">
        <f t="shared" si="1"/>
        <v>#DIV/0!</v>
      </c>
      <c r="S23" s="49" t="e">
        <f t="shared" si="10"/>
        <v>#VALUE!</v>
      </c>
      <c r="T23" s="50" t="e">
        <f t="shared" si="11"/>
        <v>#VALUE!</v>
      </c>
      <c r="U23" s="52"/>
      <c r="V23" s="54" t="e">
        <f t="shared" si="2"/>
        <v>#DIV/0!</v>
      </c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spans="1:37">
      <c r="A24" s="36">
        <v>41237</v>
      </c>
      <c r="B24" s="37"/>
      <c r="C24" s="37"/>
      <c r="D24" s="38"/>
      <c r="E24" s="39" t="e">
        <f t="shared" si="4"/>
        <v>#VALUE!</v>
      </c>
      <c r="F24" s="40" t="e">
        <f t="shared" si="5"/>
        <v>#VALUE!</v>
      </c>
      <c r="G24" s="41" t="e">
        <f t="shared" si="6"/>
        <v>#VALUE!</v>
      </c>
      <c r="H24" s="42"/>
      <c r="I24" s="43"/>
      <c r="J24" s="44">
        <f t="shared" si="3"/>
        <v>0</v>
      </c>
      <c r="K24" s="38"/>
      <c r="L24" s="45" t="e">
        <f t="shared" si="7"/>
        <v>#VALUE!</v>
      </c>
      <c r="M24" s="46" t="e">
        <f t="shared" si="8"/>
        <v>#VALUE!</v>
      </c>
      <c r="N24" s="47" t="e">
        <f t="shared" si="9"/>
        <v>#VALUE!</v>
      </c>
      <c r="O24" s="37"/>
      <c r="P24" s="37"/>
      <c r="Q24" s="48" t="e">
        <f t="shared" si="0"/>
        <v>#DIV/0!</v>
      </c>
      <c r="R24" s="48" t="e">
        <f t="shared" si="1"/>
        <v>#DIV/0!</v>
      </c>
      <c r="S24" s="49" t="e">
        <f t="shared" si="10"/>
        <v>#VALUE!</v>
      </c>
      <c r="T24" s="50" t="e">
        <f t="shared" si="11"/>
        <v>#VALUE!</v>
      </c>
      <c r="U24" s="52"/>
      <c r="V24" s="54" t="e">
        <f t="shared" si="2"/>
        <v>#DIV/0!</v>
      </c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>
      <c r="A25" s="36">
        <v>41238</v>
      </c>
      <c r="B25" s="37"/>
      <c r="C25" s="37"/>
      <c r="D25" s="38"/>
      <c r="E25" s="39" t="e">
        <f t="shared" si="4"/>
        <v>#VALUE!</v>
      </c>
      <c r="F25" s="40" t="e">
        <f t="shared" si="5"/>
        <v>#VALUE!</v>
      </c>
      <c r="G25" s="41" t="e">
        <f t="shared" si="6"/>
        <v>#VALUE!</v>
      </c>
      <c r="H25" s="42"/>
      <c r="I25" s="43"/>
      <c r="J25" s="44">
        <f t="shared" si="3"/>
        <v>0</v>
      </c>
      <c r="K25" s="38"/>
      <c r="L25" s="45" t="e">
        <f t="shared" si="7"/>
        <v>#VALUE!</v>
      </c>
      <c r="M25" s="46" t="e">
        <f t="shared" si="8"/>
        <v>#VALUE!</v>
      </c>
      <c r="N25" s="47" t="e">
        <f t="shared" si="9"/>
        <v>#VALUE!</v>
      </c>
      <c r="O25" s="37"/>
      <c r="P25" s="37"/>
      <c r="Q25" s="48" t="e">
        <f t="shared" si="0"/>
        <v>#DIV/0!</v>
      </c>
      <c r="R25" s="48" t="e">
        <f t="shared" si="1"/>
        <v>#DIV/0!</v>
      </c>
      <c r="S25" s="49" t="e">
        <f t="shared" si="10"/>
        <v>#VALUE!</v>
      </c>
      <c r="T25" s="50" t="e">
        <f t="shared" si="11"/>
        <v>#VALUE!</v>
      </c>
      <c r="U25" s="52"/>
      <c r="V25" s="54" t="e">
        <f t="shared" si="2"/>
        <v>#DIV/0!</v>
      </c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9" spans="1:37" ht="15" customHeight="1">
      <c r="Q29" s="15"/>
    </row>
    <row r="31" spans="1:37" ht="15" customHeight="1">
      <c r="P31" s="16"/>
    </row>
  </sheetData>
  <dataConsolidate>
    <dataRefs count="1">
      <dataRef ref="E12:I12" sheet="I période"/>
    </dataRefs>
  </dataConsolidate>
  <mergeCells count="13">
    <mergeCell ref="A5:B5"/>
    <mergeCell ref="C5:D5"/>
    <mergeCell ref="A6:B6"/>
    <mergeCell ref="C6:H6"/>
    <mergeCell ref="J6:P6"/>
    <mergeCell ref="W9:AJ9"/>
    <mergeCell ref="B9:C9"/>
    <mergeCell ref="H9:J9"/>
    <mergeCell ref="O9:P9"/>
    <mergeCell ref="Q9:T9"/>
    <mergeCell ref="A7:B7"/>
    <mergeCell ref="C7:H7"/>
    <mergeCell ref="K7:P7"/>
  </mergeCells>
  <phoneticPr fontId="10" type="noConversion"/>
  <pageMargins left="0.31496062992125984" right="0.11811023622047245" top="0.35433070866141736" bottom="0.35433070866141736" header="0.31496062992125984" footer="0.31496062992125984"/>
  <pageSetup paperSize="9" orientation="landscape" horizontalDpi="1200" verticalDpi="12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 période</vt:lpstr>
      <vt:lpstr>II période Lille</vt:lpstr>
      <vt:lpstr>III période</vt:lpstr>
      <vt:lpstr>IV période</vt:lpstr>
      <vt:lpstr>Hoja1</vt:lpstr>
    </vt:vector>
  </TitlesOfParts>
  <Company>YSP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Karli Kütt</dc:creator>
  <cp:lastModifiedBy>Ana Cristina</cp:lastModifiedBy>
  <cp:lastPrinted>2012-02-12T13:06:57Z</cp:lastPrinted>
  <dcterms:created xsi:type="dcterms:W3CDTF">2011-11-19T20:07:31Z</dcterms:created>
  <dcterms:modified xsi:type="dcterms:W3CDTF">2013-11-05T18:36:29Z</dcterms:modified>
</cp:coreProperties>
</file>